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10" windowWidth="28395" windowHeight="155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<sst xmlns="http://schemas.openxmlformats.org/spreadsheetml/2006/main" count="357" uniqueCount="291">
  <si>
    <t>FR-01-0384</t>
  </si>
  <si>
    <t>Le ~</t>
  </si>
  <si>
    <t>Dernier Col</t>
  </si>
  <si>
    <t>Le Dernier Col</t>
  </si>
  <si>
    <t>3229O</t>
  </si>
  <si>
    <t>005-034</t>
  </si>
  <si>
    <t>685-5105-07-41</t>
  </si>
  <si>
    <t>H</t>
  </si>
  <si>
    <t>74-03-086-082</t>
  </si>
  <si>
    <t>328-F04-036-082</t>
  </si>
  <si>
    <t>D81</t>
  </si>
  <si>
    <t>005°24'10,5"E</t>
  </si>
  <si>
    <t>046°06'37,8"N</t>
  </si>
  <si>
    <t>31 685 690</t>
  </si>
  <si>
    <t>5109 132</t>
  </si>
  <si>
    <t>FR-05-0695</t>
  </si>
  <si>
    <t>Pas de la ~</t>
  </si>
  <si>
    <t>Gardette</t>
  </si>
  <si>
    <t>Pas de la Gardette</t>
  </si>
  <si>
    <t>3239O</t>
  </si>
  <si>
    <t>037-124</t>
  </si>
  <si>
    <t>690-4915-46-33</t>
  </si>
  <si>
    <t>FR-26</t>
  </si>
  <si>
    <t>005°26'34,1"E</t>
  </si>
  <si>
    <t>044°23'31,1"N</t>
  </si>
  <si>
    <t>31 694 557</t>
  </si>
  <si>
    <t>4918 312</t>
  </si>
  <si>
    <t>FR-05-1245</t>
  </si>
  <si>
    <t>Pas de l'~</t>
  </si>
  <si>
    <t>Homme Mort</t>
  </si>
  <si>
    <t>Pas de l'Homme Mort</t>
  </si>
  <si>
    <t>3239E</t>
  </si>
  <si>
    <t>246-058</t>
  </si>
  <si>
    <t>715-4910-08-23</t>
  </si>
  <si>
    <t>S-GR</t>
  </si>
  <si>
    <t>005°42'22,2"E</t>
  </si>
  <si>
    <t>044°19'55,3"N</t>
  </si>
  <si>
    <t>31 715 754</t>
  </si>
  <si>
    <t>4912 315</t>
  </si>
  <si>
    <t>FR-05-2830</t>
  </si>
  <si>
    <t>Col de ~</t>
  </si>
  <si>
    <t>Malrif SO</t>
  </si>
  <si>
    <t>Col de Malrif SO</t>
  </si>
  <si>
    <t>3636O</t>
  </si>
  <si>
    <t>026-011</t>
  </si>
  <si>
    <t>330-4965-16-13</t>
  </si>
  <si>
    <t>006°52'08,9"E</t>
  </si>
  <si>
    <t>044°49'49,2"N</t>
  </si>
  <si>
    <t>32 331 560</t>
  </si>
  <si>
    <t>4966 312</t>
  </si>
  <si>
    <t>FR-05-3105</t>
  </si>
  <si>
    <t>Colle ~</t>
  </si>
  <si>
    <t>Rocca Rossa</t>
  </si>
  <si>
    <t>Colle Rocca Rossa</t>
  </si>
  <si>
    <t>3637O</t>
  </si>
  <si>
    <t>130-054</t>
  </si>
  <si>
    <t>340-4950-16-03</t>
  </si>
  <si>
    <t>IT-CN</t>
  </si>
  <si>
    <t>007°00'02,4"E</t>
  </si>
  <si>
    <t>044°41'20,0"N</t>
  </si>
  <si>
    <t>32 341 571</t>
  </si>
  <si>
    <t>4950 337</t>
  </si>
  <si>
    <t>FR-12-0804a</t>
  </si>
  <si>
    <t>Pas de ~</t>
  </si>
  <si>
    <t>Tirecul</t>
  </si>
  <si>
    <t>Pas de Tirecul</t>
  </si>
  <si>
    <t>2542E</t>
  </si>
  <si>
    <t>240-138</t>
  </si>
  <si>
    <t>510-4855-42-18</t>
  </si>
  <si>
    <t>S1-GR71c</t>
  </si>
  <si>
    <t>003°10'34,6"E</t>
  </si>
  <si>
    <t>043°51'51,4"N</t>
  </si>
  <si>
    <t>31 514 165</t>
  </si>
  <si>
    <t>4856 815</t>
  </si>
  <si>
    <t>FR-26-0401</t>
  </si>
  <si>
    <t>Toutes Aures</t>
  </si>
  <si>
    <t>Col de Toutes Aures</t>
  </si>
  <si>
    <t>3136O</t>
  </si>
  <si>
    <t>056-117</t>
  </si>
  <si>
    <t>665-4975-14-18</t>
  </si>
  <si>
    <t>77-12-108-040</t>
  </si>
  <si>
    <t>332-D04-057-068</t>
  </si>
  <si>
    <t>D119a</t>
  </si>
  <si>
    <t>005°06'29,5"E</t>
  </si>
  <si>
    <t>044°55'29,5"N</t>
  </si>
  <si>
    <t>31 666 374</t>
  </si>
  <si>
    <t>4976 766</t>
  </si>
  <si>
    <t>FR-26-0705</t>
  </si>
  <si>
    <t>Col ~</t>
  </si>
  <si>
    <t>Maret</t>
  </si>
  <si>
    <t>Col Maret</t>
  </si>
  <si>
    <t>3138E</t>
  </si>
  <si>
    <t>169-(023)</t>
  </si>
  <si>
    <t>675-4940-35-31</t>
  </si>
  <si>
    <t>S</t>
  </si>
  <si>
    <t>005°15'00,2"E</t>
  </si>
  <si>
    <t>044°37'08,8"N</t>
  </si>
  <si>
    <t>31 678 510</t>
  </si>
  <si>
    <t>4943 103</t>
  </si>
  <si>
    <t>FR-26-0759</t>
  </si>
  <si>
    <t>Combe Reboule</t>
  </si>
  <si>
    <t>Col de Combe Reboule</t>
  </si>
  <si>
    <t>3238O</t>
  </si>
  <si>
    <t>027-013</t>
  </si>
  <si>
    <t>690-4925-33-21</t>
  </si>
  <si>
    <t>R</t>
  </si>
  <si>
    <t>005°25'50,6"E</t>
  </si>
  <si>
    <t>044°28'18,1"N</t>
  </si>
  <si>
    <t>31 693 331</t>
  </si>
  <si>
    <t>4927 140</t>
  </si>
  <si>
    <t>FR-26-0901</t>
  </si>
  <si>
    <t>Col la ~</t>
  </si>
  <si>
    <t>Croix</t>
  </si>
  <si>
    <t>Col la Croix</t>
  </si>
  <si>
    <t>169-(058)</t>
  </si>
  <si>
    <t>675-4935-36-46</t>
  </si>
  <si>
    <t>S1(O)-GR</t>
  </si>
  <si>
    <t>005°14'58,5"E</t>
  </si>
  <si>
    <t>044°35'14,9"N</t>
  </si>
  <si>
    <t>31 678 571</t>
  </si>
  <si>
    <t>4939 586</t>
  </si>
  <si>
    <t>FR-26-1025</t>
  </si>
  <si>
    <t>Boutary</t>
  </si>
  <si>
    <t>Col Boutary</t>
  </si>
  <si>
    <t>161-(035)</t>
  </si>
  <si>
    <t>675-4940-28-19</t>
  </si>
  <si>
    <t>005°14'24,3"E</t>
  </si>
  <si>
    <t>044°36'31,0"N</t>
  </si>
  <si>
    <t>31 677 751</t>
  </si>
  <si>
    <t>4941 914</t>
  </si>
  <si>
    <t>FR-26-1030d</t>
  </si>
  <si>
    <t>Col du ~</t>
  </si>
  <si>
    <t>Serre Pointu</t>
  </si>
  <si>
    <t>Col du Serre Pointu</t>
  </si>
  <si>
    <t>162-(056)</t>
  </si>
  <si>
    <t>675-4935-29-48</t>
  </si>
  <si>
    <t>S1(S), S3(N)-GR</t>
  </si>
  <si>
    <t>005°14'29,0"E</t>
  </si>
  <si>
    <t>044°35'23,1"N</t>
  </si>
  <si>
    <t>31 677 913</t>
  </si>
  <si>
    <t>4939 822</t>
  </si>
  <si>
    <t>FR-26-1075c</t>
  </si>
  <si>
    <t>Chavon</t>
  </si>
  <si>
    <t>Col Chavon</t>
  </si>
  <si>
    <t>160-(045)</t>
  </si>
  <si>
    <t>675-4940-27-09</t>
  </si>
  <si>
    <t>005°14'20,9"E</t>
  </si>
  <si>
    <t>044°35'58,0"N</t>
  </si>
  <si>
    <t>31 677 705</t>
  </si>
  <si>
    <t>4940 894</t>
  </si>
  <si>
    <t>FR-26-1085</t>
  </si>
  <si>
    <t>Chanaux</t>
  </si>
  <si>
    <t>Pas de la Chanaux</t>
  </si>
  <si>
    <t>025-145</t>
  </si>
  <si>
    <t>690-4920-33-03</t>
  </si>
  <si>
    <t>005°25'40,4"E</t>
  </si>
  <si>
    <t>044°24'38,2"N</t>
  </si>
  <si>
    <t>31 693 307</t>
  </si>
  <si>
    <t>4920 348</t>
  </si>
  <si>
    <t>FR-26-1115a</t>
  </si>
  <si>
    <t>Brame Vache</t>
  </si>
  <si>
    <t>Pas de Brame Vache</t>
  </si>
  <si>
    <t>3137E</t>
  </si>
  <si>
    <t>226-014</t>
  </si>
  <si>
    <t>680-4945-41-20</t>
  </si>
  <si>
    <t>005°19'20,0"E</t>
  </si>
  <si>
    <t>044°39'10,9"N</t>
  </si>
  <si>
    <t>31 684 128</t>
  </si>
  <si>
    <t>4947 030</t>
  </si>
  <si>
    <t>FR-26-1125</t>
  </si>
  <si>
    <t>Bays</t>
  </si>
  <si>
    <t>Col de Bays</t>
  </si>
  <si>
    <t>3240O</t>
  </si>
  <si>
    <t>090-099</t>
  </si>
  <si>
    <t>700-4895-05-09</t>
  </si>
  <si>
    <t>81-04-059-207</t>
  </si>
  <si>
    <t>332-G08-005-019</t>
  </si>
  <si>
    <t>CV</t>
  </si>
  <si>
    <t>005°30'33,2"E</t>
  </si>
  <si>
    <t>044°11'19,9"N</t>
  </si>
  <si>
    <t>31 700 537</t>
  </si>
  <si>
    <t>4895 910</t>
  </si>
  <si>
    <t>FR-26-1134</t>
  </si>
  <si>
    <t>Sault</t>
  </si>
  <si>
    <t>Col du Sault</t>
  </si>
  <si>
    <t>149-054</t>
  </si>
  <si>
    <t>705-4910-10-16</t>
  </si>
  <si>
    <t>S1-2</t>
  </si>
  <si>
    <t>005°35'02,2"E</t>
  </si>
  <si>
    <t>044°19'42,1"N</t>
  </si>
  <si>
    <t>31 706 022</t>
  </si>
  <si>
    <t>4911 593</t>
  </si>
  <si>
    <t>FR-26-1475a</t>
  </si>
  <si>
    <t>Font la Feuille</t>
  </si>
  <si>
    <t>Col de Font la Feuille</t>
  </si>
  <si>
    <t>150-(043)</t>
  </si>
  <si>
    <t>675-4940-16-11</t>
  </si>
  <si>
    <t>S3-GR</t>
  </si>
  <si>
    <t>005°13'32,8"E</t>
  </si>
  <si>
    <t>044°36'05,8"N</t>
  </si>
  <si>
    <t>31 676 637</t>
  </si>
  <si>
    <t>4941 107</t>
  </si>
  <si>
    <t>FR-26-1485</t>
  </si>
  <si>
    <t>Pas des ~</t>
  </si>
  <si>
    <t>Girards</t>
  </si>
  <si>
    <t>Pas des Girards</t>
  </si>
  <si>
    <t>3235O</t>
  </si>
  <si>
    <t>052-041</t>
  </si>
  <si>
    <t>690-4990-40-00</t>
  </si>
  <si>
    <t>005°27'46,8"E</t>
  </si>
  <si>
    <t>045°02'13,5"N</t>
  </si>
  <si>
    <t>31 693 996</t>
  </si>
  <si>
    <t>4990 022</t>
  </si>
  <si>
    <t>FR-2A-0645a</t>
  </si>
  <si>
    <t>Bocca d'~</t>
  </si>
  <si>
    <t>Alzeta Longa</t>
  </si>
  <si>
    <t>Bocca d'Alzeta Longa</t>
  </si>
  <si>
    <t>4253E</t>
  </si>
  <si>
    <t>274-036</t>
  </si>
  <si>
    <t>525-4625-21-18</t>
  </si>
  <si>
    <t>009°19'35,1"E</t>
  </si>
  <si>
    <t>041°47'33,7"N</t>
  </si>
  <si>
    <t>32 527 120</t>
  </si>
  <si>
    <t>4626 811</t>
  </si>
  <si>
    <t>FR-30-0580</t>
  </si>
  <si>
    <t>Col d'~</t>
  </si>
  <si>
    <t>Esparon</t>
  </si>
  <si>
    <t>Col d'Esparon</t>
  </si>
  <si>
    <t>2641E</t>
  </si>
  <si>
    <t>246-063</t>
  </si>
  <si>
    <t>540-4865-36-45</t>
  </si>
  <si>
    <t>80-16-026-113</t>
  </si>
  <si>
    <t>339-G05-024-107</t>
  </si>
  <si>
    <t>D790/R1-GR</t>
  </si>
  <si>
    <t>003°32'39,0"E</t>
  </si>
  <si>
    <t>043°58'37,3"N</t>
  </si>
  <si>
    <t>31 543 646</t>
  </si>
  <si>
    <t>4869 464</t>
  </si>
  <si>
    <t>FR-38-1540</t>
  </si>
  <si>
    <t>Touret</t>
  </si>
  <si>
    <t>Col du Touret</t>
  </si>
  <si>
    <t>3336E</t>
  </si>
  <si>
    <t>179-143</t>
  </si>
  <si>
    <t>735-4980-04-16</t>
  </si>
  <si>
    <t>005°59'02,0"E</t>
  </si>
  <si>
    <t>044°56'55,8"N</t>
  </si>
  <si>
    <t>31 735 386</t>
  </si>
  <si>
    <t>4981 598</t>
  </si>
  <si>
    <t>FR-66-2722</t>
  </si>
  <si>
    <t>Coll de l'~</t>
  </si>
  <si>
    <t>2149E</t>
  </si>
  <si>
    <t>272-050</t>
  </si>
  <si>
    <t>395-4705-38-38</t>
  </si>
  <si>
    <t>ES</t>
  </si>
  <si>
    <t>001°46'02,8"E</t>
  </si>
  <si>
    <t>042°31'28,6"N</t>
  </si>
  <si>
    <t>31 398 766</t>
  </si>
  <si>
    <t>4708 763</t>
  </si>
  <si>
    <t>Code</t>
  </si>
  <si>
    <t>Intitulé</t>
  </si>
  <si>
    <t>Nom</t>
  </si>
  <si>
    <t>Nom complet</t>
  </si>
  <si>
    <t>Alti</t>
  </si>
  <si>
    <t>IGN</t>
  </si>
  <si>
    <t>IGN Quad</t>
  </si>
  <si>
    <t>Coord</t>
  </si>
  <si>
    <t>TOP100</t>
  </si>
  <si>
    <t>Préc</t>
  </si>
  <si>
    <t>Géoportail</t>
  </si>
  <si>
    <t>Michelin</t>
  </si>
  <si>
    <t>Michelin LOCAL</t>
  </si>
  <si>
    <t>Michelin DEPT</t>
  </si>
  <si>
    <t>Route</t>
  </si>
  <si>
    <t>Diff</t>
  </si>
  <si>
    <t>Lim</t>
  </si>
  <si>
    <t>WGS84 Lon S</t>
  </si>
  <si>
    <t>WGS84 Lat S</t>
  </si>
  <si>
    <t>WGS84 Lon D</t>
  </si>
  <si>
    <t>WGS84 Lat D</t>
  </si>
  <si>
    <t>UTM E</t>
  </si>
  <si>
    <t>UTM N</t>
  </si>
  <si>
    <t>Lon_IGN</t>
  </si>
  <si>
    <t>Lat_IGN</t>
  </si>
  <si>
    <t>Justification</t>
  </si>
  <si>
    <t>Carte IGN</t>
  </si>
  <si>
    <t>Cadastre</t>
  </si>
  <si>
    <t>Carte IGC</t>
  </si>
  <si>
    <t>Panneau</t>
  </si>
  <si>
    <t>Carte Alpina</t>
  </si>
  <si>
    <t>Coll de l'Orri de la Vinyola</t>
  </si>
  <si>
    <t>Orri de la Vinyola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</si>
</sst>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000000"/>
  </numFmts>
  <fonts count="9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1" xfId="21" applyNumberFormat="1" applyFont="1" applyFill="1" applyBorder="1" applyAlignment="1">
      <alignment horizontal="left" vertical="center" wrapText="1"/>
      <protection/>
    </xf>
    <xf numFmtId="0" fontId="1" fillId="0" borderId="1" xfId="21" applyNumberFormat="1" applyFont="1" applyFill="1" applyBorder="1" applyAlignment="1">
      <alignment horizontal="center" vertical="center" wrapText="1"/>
      <protection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0" fontId="3" fillId="0" borderId="1" xfId="15" applyNumberFormat="1" applyFont="1" applyFill="1" applyBorder="1" applyAlignment="1">
      <alignment horizontal="center" vertical="center" wrapText="1"/>
    </xf>
    <xf numFmtId="164" fontId="1" fillId="0" borderId="1" xfId="21" applyNumberFormat="1" applyFont="1" applyFill="1" applyBorder="1" applyAlignment="1">
      <alignment horizontal="center" vertical="center" wrapText="1"/>
      <protection/>
    </xf>
    <xf numFmtId="165" fontId="1" fillId="0" borderId="1" xfId="21" applyNumberFormat="1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5" fillId="2" borderId="1" xfId="21" applyNumberFormat="1" applyFont="1" applyFill="1" applyBorder="1" applyAlignment="1">
      <alignment horizontal="center" vertical="center" wrapText="1"/>
      <protection/>
    </xf>
    <xf numFmtId="0" fontId="5" fillId="3" borderId="1" xfId="21" applyNumberFormat="1" applyFont="1" applyFill="1" applyBorder="1" applyAlignment="1">
      <alignment horizontal="center" vertical="center" wrapText="1"/>
      <protection/>
    </xf>
    <xf numFmtId="49" fontId="5" fillId="3" borderId="1" xfId="21" applyNumberFormat="1" applyFont="1" applyFill="1" applyBorder="1" applyAlignment="1">
      <alignment horizontal="center" vertical="center" wrapText="1"/>
      <protection/>
    </xf>
    <xf numFmtId="0" fontId="6" fillId="3" borderId="1" xfId="21" applyNumberFormat="1" applyFont="1" applyFill="1" applyBorder="1" applyAlignment="1">
      <alignment horizontal="center" vertical="center" wrapText="1"/>
      <protection/>
    </xf>
    <xf numFmtId="164" fontId="5" fillId="2" borderId="1" xfId="21" applyNumberFormat="1" applyFont="1" applyFill="1" applyBorder="1" applyAlignment="1">
      <alignment horizontal="center" vertical="center" wrapText="1"/>
      <protection/>
    </xf>
    <xf numFmtId="165" fontId="5" fillId="2" borderId="1" xfId="21" applyNumberFormat="1" applyFont="1" applyFill="1" applyBorder="1" applyAlignment="1">
      <alignment horizontal="center" vertical="center" wrapText="1"/>
      <protection/>
    </xf>
    <xf numFmtId="164" fontId="5" fillId="3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" fillId="0" borderId="1" xfId="15" applyFont="1" applyBorder="1" applyAlignment="1">
      <alignment horizontal="center" wrapText="1"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cols.org/util/geo/visuGP.php?c=12080401" TargetMode="External" /><Relationship Id="rId2" Type="http://schemas.openxmlformats.org/officeDocument/2006/relationships/hyperlink" Target="http://www.centcols.org/quoi_de_neuf/2009/FR-01-0384_Dernier-Col_IGN_GP1_.jpg" TargetMode="External" /><Relationship Id="rId3" Type="http://schemas.openxmlformats.org/officeDocument/2006/relationships/hyperlink" Target="http://www.centcols.org/quoi_de_neuf/2009/FR-05-1245_Homme-Mort_cadastre.jpg" TargetMode="External" /><Relationship Id="rId4" Type="http://schemas.openxmlformats.org/officeDocument/2006/relationships/hyperlink" Target="http://www.centcols.org/quoi_de_neuf/2009/FR-05-0695_Gardette_cadastre.jpg" TargetMode="External" /><Relationship Id="rId5" Type="http://schemas.openxmlformats.org/officeDocument/2006/relationships/hyperlink" Target="http://www.centcols.org/quoi_de_neuf/2009/FR-05-3105_Rocca-Rossa_carte-IGC.jpg" TargetMode="External" /><Relationship Id="rId6" Type="http://schemas.openxmlformats.org/officeDocument/2006/relationships/hyperlink" Target="http://www.centcols.org/quoi_de_neuf/2009/FR-26-0401_Toutes-Aures_panneau.jpg" TargetMode="External" /><Relationship Id="rId7" Type="http://schemas.openxmlformats.org/officeDocument/2006/relationships/hyperlink" Target="http://www.centcols.org/quoi_de_neuf/2009/FR-26-0759_Combe-Reboule_cadastre.jpg" TargetMode="External" /><Relationship Id="rId8" Type="http://schemas.openxmlformats.org/officeDocument/2006/relationships/hyperlink" Target="http://www.centcols.org/quoi_de_neuf/2009/FR-26-1025_Boutary_cadastre.jpg" TargetMode="External" /><Relationship Id="rId9" Type="http://schemas.openxmlformats.org/officeDocument/2006/relationships/hyperlink" Target="http://www.centcols.org/quoi_de_neuf/2009/FR-26-1075c_Chavon_cadastre.jpg" TargetMode="External" /><Relationship Id="rId10" Type="http://schemas.openxmlformats.org/officeDocument/2006/relationships/hyperlink" Target="http://www.centcols.org/quoi_de_neuf/2009/FR-26-1115a_Brame-Vache_cadastre.jpg" TargetMode="External" /><Relationship Id="rId11" Type="http://schemas.openxmlformats.org/officeDocument/2006/relationships/hyperlink" Target="http://www.centcols.org/quoi_de_neuf/2009/FR-26-1134_Sault_cadastre.jpg" TargetMode="External" /><Relationship Id="rId12" Type="http://schemas.openxmlformats.org/officeDocument/2006/relationships/hyperlink" Target="http://www.centcols.org/quoi_de_neuf/2009/FR-26-1485_Girards_cadastre.jpg" TargetMode="External" /><Relationship Id="rId13" Type="http://schemas.openxmlformats.org/officeDocument/2006/relationships/hyperlink" Target="http://www.centcols.org/quoi_de_neuf/2009/FR-30-0580_Esparon_panneau.jpg" TargetMode="External" /><Relationship Id="rId14" Type="http://schemas.openxmlformats.org/officeDocument/2006/relationships/hyperlink" Target="http://www.centcols.org/quoi_de_neuf/2009/FR-66-2722_Orry-de-la-Vinyola_carte-Alpina.jpg" TargetMode="External" /><Relationship Id="rId15" Type="http://schemas.openxmlformats.org/officeDocument/2006/relationships/hyperlink" Target="http://www.centcols.org/quoi_de_neuf/2009/FR-05-2830_Marlif-SO_carte-IGC.jpg" TargetMode="External" /><Relationship Id="rId16" Type="http://schemas.openxmlformats.org/officeDocument/2006/relationships/hyperlink" Target="http://www.centcols.org/quoi_de_neuf/2009/FR-12-0804a_Tirecul_IGN_GP1_.jpg" TargetMode="External" /><Relationship Id="rId17" Type="http://schemas.openxmlformats.org/officeDocument/2006/relationships/hyperlink" Target="http://www.centcols.org/quoi_de_neuf/2009/FR-26-0705_Maret_cadastre.jpg" TargetMode="External" /><Relationship Id="rId18" Type="http://schemas.openxmlformats.org/officeDocument/2006/relationships/hyperlink" Target="http://www.centcols.org/quoi_de_neuf/2009/FR-26-0901_Croix_cadastre.jpg" TargetMode="External" /><Relationship Id="rId19" Type="http://schemas.openxmlformats.org/officeDocument/2006/relationships/hyperlink" Target="http://www.centcols.org/quoi_de_neuf/2009/FR-26-1030d_Serre-Pointu_cadastre.jpg" TargetMode="External" /><Relationship Id="rId20" Type="http://schemas.openxmlformats.org/officeDocument/2006/relationships/hyperlink" Target="http://www.centcols.org/quoi_de_neuf/2009/FR-26-1085_Chanaux_cadastre.jpg" TargetMode="External" /><Relationship Id="rId21" Type="http://schemas.openxmlformats.org/officeDocument/2006/relationships/hyperlink" Target="http://www.centcols.org/quoi_de_neuf/2009/FR-26-1125_Bays_cadastre.jpg" TargetMode="External" /><Relationship Id="rId22" Type="http://schemas.openxmlformats.org/officeDocument/2006/relationships/hyperlink" Target="http://www.centcols.org/quoi_de_neuf/2009/FR-26-1475a_Fond-la-Feuille_cadastre.jpg" TargetMode="External" /><Relationship Id="rId23" Type="http://schemas.openxmlformats.org/officeDocument/2006/relationships/hyperlink" Target="http://www.centcols.org/quoi_de_neuf/2009/FR-2A-0645a_Alzeta-Longo_IGN_GP1_.jpg" TargetMode="External" /><Relationship Id="rId24" Type="http://schemas.openxmlformats.org/officeDocument/2006/relationships/hyperlink" Target="http://www.centcols.org/quoi_de_neuf/2009/FR-38-1540_Touret_IGN_GP1_.jpg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1">
      <selection activeCell="M35" sqref="M35"/>
    </sheetView>
  </sheetViews>
  <sheetFormatPr defaultColWidth="11.421875" defaultRowHeight="12.75"/>
  <cols>
    <col min="1" max="1" width="10.28125" style="0" bestFit="1" customWidth="1"/>
    <col min="2" max="2" width="8.57421875" style="0" bestFit="1" customWidth="1"/>
    <col min="3" max="3" width="13.421875" style="0" bestFit="1" customWidth="1"/>
    <col min="4" max="4" width="19.140625" style="0" bestFit="1" customWidth="1"/>
    <col min="5" max="5" width="4.421875" style="0" bestFit="1" customWidth="1"/>
    <col min="6" max="6" width="3.57421875" style="0" bestFit="1" customWidth="1"/>
    <col min="7" max="7" width="8.00390625" style="0" bestFit="1" customWidth="1"/>
    <col min="8" max="8" width="7.8515625" style="0" bestFit="1" customWidth="1"/>
    <col min="9" max="9" width="12.140625" style="0" bestFit="1" customWidth="1"/>
    <col min="10" max="10" width="4.57421875" style="0" bestFit="1" customWidth="1"/>
    <col min="11" max="11" width="10.28125" style="0" bestFit="1" customWidth="1"/>
    <col min="12" max="12" width="10.57421875" style="29" bestFit="1" customWidth="1"/>
    <col min="13" max="13" width="11.28125" style="0" bestFit="1" customWidth="1"/>
    <col min="14" max="14" width="13.421875" style="0" bestFit="1" customWidth="1"/>
    <col min="15" max="15" width="13.28125" style="0" bestFit="1" customWidth="1"/>
    <col min="16" max="16" width="17.421875" style="0" bestFit="1" customWidth="1"/>
    <col min="17" max="17" width="3.57421875" style="0" bestFit="1" customWidth="1"/>
    <col min="18" max="18" width="5.140625" style="0" bestFit="1" customWidth="1"/>
    <col min="19" max="19" width="11.140625" style="0" bestFit="1" customWidth="1"/>
    <col min="20" max="20" width="10.7109375" style="0" bestFit="1" customWidth="1"/>
    <col min="21" max="21" width="11.140625" style="0" bestFit="1" customWidth="1"/>
    <col min="22" max="22" width="10.57421875" style="0" bestFit="1" customWidth="1"/>
    <col min="23" max="23" width="8.7109375" style="0" bestFit="1" customWidth="1"/>
    <col min="24" max="24" width="7.421875" style="0" bestFit="1" customWidth="1"/>
    <col min="25" max="25" width="8.00390625" style="0" bestFit="1" customWidth="1"/>
    <col min="26" max="26" width="8.28125" style="0" bestFit="1" customWidth="1"/>
    <col min="27" max="16384" width="25.28125" style="0" customWidth="1"/>
  </cols>
  <sheetData>
    <row r="1" spans="1:26" s="27" customFormat="1" ht="12.75">
      <c r="A1" s="19" t="s">
        <v>258</v>
      </c>
      <c r="B1" s="19" t="s">
        <v>259</v>
      </c>
      <c r="C1" s="19" t="s">
        <v>260</v>
      </c>
      <c r="D1" s="19" t="s">
        <v>261</v>
      </c>
      <c r="E1" s="20" t="s">
        <v>262</v>
      </c>
      <c r="F1" s="21" t="s">
        <v>263</v>
      </c>
      <c r="G1" s="22" t="s">
        <v>264</v>
      </c>
      <c r="H1" s="22" t="s">
        <v>265</v>
      </c>
      <c r="I1" s="22" t="s">
        <v>266</v>
      </c>
      <c r="J1" s="22" t="s">
        <v>267</v>
      </c>
      <c r="K1" s="23" t="s">
        <v>268</v>
      </c>
      <c r="L1" s="23" t="s">
        <v>283</v>
      </c>
      <c r="M1" s="22" t="s">
        <v>269</v>
      </c>
      <c r="N1" s="22" t="s">
        <v>270</v>
      </c>
      <c r="O1" s="22" t="s">
        <v>271</v>
      </c>
      <c r="P1" s="19" t="s">
        <v>272</v>
      </c>
      <c r="Q1" s="20" t="s">
        <v>273</v>
      </c>
      <c r="R1" s="19" t="s">
        <v>274</v>
      </c>
      <c r="S1" s="19" t="s">
        <v>275</v>
      </c>
      <c r="T1" s="19" t="s">
        <v>276</v>
      </c>
      <c r="U1" s="24" t="s">
        <v>277</v>
      </c>
      <c r="V1" s="24" t="s">
        <v>278</v>
      </c>
      <c r="W1" s="19" t="s">
        <v>279</v>
      </c>
      <c r="X1" s="25" t="s">
        <v>280</v>
      </c>
      <c r="Y1" s="26" t="s">
        <v>281</v>
      </c>
      <c r="Z1" s="26" t="s">
        <v>282</v>
      </c>
    </row>
    <row r="2" spans="1:26" ht="12.75">
      <c r="A2" s="1" t="s">
        <v>0</v>
      </c>
      <c r="B2" s="1" t="s">
        <v>1</v>
      </c>
      <c r="C2" s="1" t="s">
        <v>2</v>
      </c>
      <c r="D2" s="1" t="s">
        <v>3</v>
      </c>
      <c r="E2" s="2">
        <v>384</v>
      </c>
      <c r="F2" s="2">
        <v>44</v>
      </c>
      <c r="G2" s="3" t="s">
        <v>4</v>
      </c>
      <c r="H2" s="3" t="s">
        <v>5</v>
      </c>
      <c r="I2" s="3" t="s">
        <v>6</v>
      </c>
      <c r="J2" s="3" t="s">
        <v>7</v>
      </c>
      <c r="K2" s="4" t="str">
        <f>HYPERLINK("http://www.centcols.org/util/geo/visuGP.php?c=1038400","FR-01-0384")</f>
        <v>FR-01-0384</v>
      </c>
      <c r="L2" s="28" t="s">
        <v>284</v>
      </c>
      <c r="M2" s="3" t="s">
        <v>8</v>
      </c>
      <c r="N2" s="3" t="s">
        <v>9</v>
      </c>
      <c r="O2" s="3" t="s">
        <v>9</v>
      </c>
      <c r="P2" s="1" t="s">
        <v>10</v>
      </c>
      <c r="Q2" s="2">
        <v>0</v>
      </c>
      <c r="R2" s="3"/>
      <c r="S2" s="3" t="s">
        <v>11</v>
      </c>
      <c r="T2" s="3" t="s">
        <v>12</v>
      </c>
      <c r="U2" s="5">
        <v>5.402905209503209</v>
      </c>
      <c r="V2" s="5">
        <v>46.11049787568392</v>
      </c>
      <c r="W2" s="3" t="s">
        <v>13</v>
      </c>
      <c r="X2" s="6" t="s">
        <v>14</v>
      </c>
      <c r="Y2" s="5">
        <v>3.406936289659354</v>
      </c>
      <c r="Z2" s="5">
        <v>51.23392261545482</v>
      </c>
    </row>
    <row r="3" spans="1:26" ht="12.75">
      <c r="A3" s="1" t="s">
        <v>15</v>
      </c>
      <c r="B3" s="1" t="s">
        <v>16</v>
      </c>
      <c r="C3" s="1" t="s">
        <v>17</v>
      </c>
      <c r="D3" s="1" t="s">
        <v>18</v>
      </c>
      <c r="E3" s="2">
        <v>695</v>
      </c>
      <c r="F3" s="2">
        <v>60</v>
      </c>
      <c r="G3" s="3" t="s">
        <v>19</v>
      </c>
      <c r="H3" s="3" t="s">
        <v>20</v>
      </c>
      <c r="I3" s="3" t="s">
        <v>21</v>
      </c>
      <c r="J3" s="3" t="s">
        <v>7</v>
      </c>
      <c r="K3" s="4" t="str">
        <f>HYPERLINK("http://www.centcols.org/util/geo/visuGP.php?c=5069500","FR-05-0695")</f>
        <v>FR-05-0695</v>
      </c>
      <c r="L3" s="28" t="s">
        <v>285</v>
      </c>
      <c r="M3" s="3"/>
      <c r="N3" s="3"/>
      <c r="O3" s="3"/>
      <c r="P3" s="1"/>
      <c r="Q3" s="2">
        <v>99</v>
      </c>
      <c r="R3" s="3" t="s">
        <v>22</v>
      </c>
      <c r="S3" s="3" t="s">
        <v>23</v>
      </c>
      <c r="T3" s="3" t="s">
        <v>24</v>
      </c>
      <c r="U3" s="5">
        <v>5.442809698200809</v>
      </c>
      <c r="V3" s="5">
        <v>44.39196813996855</v>
      </c>
      <c r="W3" s="3" t="s">
        <v>25</v>
      </c>
      <c r="X3" s="6" t="s">
        <v>26</v>
      </c>
      <c r="Y3" s="5">
        <v>3.451256796782381</v>
      </c>
      <c r="Z3" s="5">
        <v>49.3244094917096</v>
      </c>
    </row>
    <row r="4" spans="1:26" ht="12.75">
      <c r="A4" s="1" t="s">
        <v>27</v>
      </c>
      <c r="B4" s="1" t="s">
        <v>28</v>
      </c>
      <c r="C4" s="1" t="s">
        <v>29</v>
      </c>
      <c r="D4" s="1" t="s">
        <v>30</v>
      </c>
      <c r="E4" s="2">
        <v>1245</v>
      </c>
      <c r="F4" s="2">
        <v>60</v>
      </c>
      <c r="G4" s="3" t="s">
        <v>31</v>
      </c>
      <c r="H4" s="3" t="s">
        <v>32</v>
      </c>
      <c r="I4" s="3" t="s">
        <v>33</v>
      </c>
      <c r="J4" s="3" t="s">
        <v>7</v>
      </c>
      <c r="K4" s="4" t="str">
        <f>HYPERLINK("http://www.centcols.org/util/geo/visuGP.php?c=5124500","FR-05-1245")</f>
        <v>FR-05-1245</v>
      </c>
      <c r="L4" s="28" t="s">
        <v>285</v>
      </c>
      <c r="M4" s="3"/>
      <c r="N4" s="3"/>
      <c r="O4" s="3"/>
      <c r="P4" s="1" t="s">
        <v>34</v>
      </c>
      <c r="Q4" s="2">
        <v>99</v>
      </c>
      <c r="R4" s="3"/>
      <c r="S4" s="3" t="s">
        <v>35</v>
      </c>
      <c r="T4" s="3" t="s">
        <v>36</v>
      </c>
      <c r="U4" s="5">
        <v>5.706179487980508</v>
      </c>
      <c r="V4" s="5">
        <v>44.33203789376991</v>
      </c>
      <c r="W4" s="3" t="s">
        <v>37</v>
      </c>
      <c r="X4" s="6" t="s">
        <v>38</v>
      </c>
      <c r="Y4" s="5">
        <v>3.74388114942191</v>
      </c>
      <c r="Z4" s="5">
        <v>49.257814934066964</v>
      </c>
    </row>
    <row r="5" spans="1:26" ht="12.75">
      <c r="A5" s="1" t="s">
        <v>39</v>
      </c>
      <c r="B5" s="1" t="s">
        <v>40</v>
      </c>
      <c r="C5" s="1" t="s">
        <v>41</v>
      </c>
      <c r="D5" s="1" t="s">
        <v>42</v>
      </c>
      <c r="E5" s="2">
        <v>2830</v>
      </c>
      <c r="F5" s="2">
        <v>54</v>
      </c>
      <c r="G5" s="3" t="s">
        <v>43</v>
      </c>
      <c r="H5" s="3" t="s">
        <v>44</v>
      </c>
      <c r="I5" s="3" t="s">
        <v>45</v>
      </c>
      <c r="J5" s="3" t="s">
        <v>7</v>
      </c>
      <c r="K5" s="4" t="str">
        <f>HYPERLINK("http://www.centcols.org/util/geo/visuGP.php?c=5283000","FR-05-2830")</f>
        <v>FR-05-2830</v>
      </c>
      <c r="L5" s="28" t="s">
        <v>286</v>
      </c>
      <c r="M5" s="3"/>
      <c r="N5" s="3"/>
      <c r="O5" s="3"/>
      <c r="P5" s="1" t="s">
        <v>34</v>
      </c>
      <c r="Q5" s="2">
        <v>99</v>
      </c>
      <c r="R5" s="3"/>
      <c r="S5" s="3" t="s">
        <v>46</v>
      </c>
      <c r="T5" s="3" t="s">
        <v>47</v>
      </c>
      <c r="U5" s="5">
        <v>6.869136788216209</v>
      </c>
      <c r="V5" s="5">
        <v>44.83033843639548</v>
      </c>
      <c r="W5" s="3" t="s">
        <v>48</v>
      </c>
      <c r="X5" s="6" t="s">
        <v>49</v>
      </c>
      <c r="Y5" s="5">
        <v>5.036015345872243</v>
      </c>
      <c r="Z5" s="5">
        <v>49.811491452767335</v>
      </c>
    </row>
    <row r="6" spans="1:26" ht="12.75">
      <c r="A6" s="1" t="s">
        <v>50</v>
      </c>
      <c r="B6" s="1" t="s">
        <v>51</v>
      </c>
      <c r="C6" s="1" t="s">
        <v>52</v>
      </c>
      <c r="D6" s="1" t="s">
        <v>53</v>
      </c>
      <c r="E6" s="2">
        <v>3105</v>
      </c>
      <c r="F6" s="2">
        <v>54</v>
      </c>
      <c r="G6" s="3" t="s">
        <v>54</v>
      </c>
      <c r="H6" s="3" t="s">
        <v>55</v>
      </c>
      <c r="I6" s="3" t="s">
        <v>56</v>
      </c>
      <c r="J6" s="3" t="s">
        <v>7</v>
      </c>
      <c r="K6" s="4" t="str">
        <f>HYPERLINK("http://www.centcols.org/util/geo/visuGP.php?c=5310500","FR-05-3105")</f>
        <v>FR-05-3105</v>
      </c>
      <c r="L6" s="28" t="s">
        <v>286</v>
      </c>
      <c r="M6" s="3"/>
      <c r="N6" s="3"/>
      <c r="O6" s="3"/>
      <c r="P6" s="1"/>
      <c r="Q6" s="2">
        <v>99</v>
      </c>
      <c r="R6" s="3" t="s">
        <v>57</v>
      </c>
      <c r="S6" s="3" t="s">
        <v>58</v>
      </c>
      <c r="T6" s="3" t="s">
        <v>59</v>
      </c>
      <c r="U6" s="5">
        <v>7.000666395293654</v>
      </c>
      <c r="V6" s="5">
        <v>44.68890246775698</v>
      </c>
      <c r="W6" s="3" t="s">
        <v>60</v>
      </c>
      <c r="X6" s="6" t="s">
        <v>61</v>
      </c>
      <c r="Y6" s="5">
        <v>5.18215344559818</v>
      </c>
      <c r="Z6" s="5">
        <v>49.65433511887258</v>
      </c>
    </row>
    <row r="7" spans="1:26" ht="12.75">
      <c r="A7" s="1" t="s">
        <v>62</v>
      </c>
      <c r="B7" s="1" t="s">
        <v>63</v>
      </c>
      <c r="C7" s="1" t="s">
        <v>64</v>
      </c>
      <c r="D7" s="1" t="s">
        <v>65</v>
      </c>
      <c r="E7" s="2">
        <v>804</v>
      </c>
      <c r="F7" s="2">
        <v>65</v>
      </c>
      <c r="G7" s="3" t="s">
        <v>66</v>
      </c>
      <c r="H7" s="3" t="s">
        <v>67</v>
      </c>
      <c r="I7" s="3" t="s">
        <v>68</v>
      </c>
      <c r="J7" s="3" t="s">
        <v>7</v>
      </c>
      <c r="K7" s="7" t="str">
        <f>HYPERLINK("http://www.centcols.org/util/geo/visuGP.php?c=12080401","FR-12-0804a")</f>
        <v>FR-12-0804a</v>
      </c>
      <c r="L7" s="28" t="s">
        <v>284</v>
      </c>
      <c r="M7" s="8"/>
      <c r="N7" s="3"/>
      <c r="O7" s="9"/>
      <c r="P7" s="1" t="s">
        <v>69</v>
      </c>
      <c r="Q7" s="2">
        <v>1</v>
      </c>
      <c r="R7" s="3"/>
      <c r="S7" s="3" t="s">
        <v>70</v>
      </c>
      <c r="T7" s="3" t="s">
        <v>71</v>
      </c>
      <c r="U7" s="5">
        <v>3.1762758209090567</v>
      </c>
      <c r="V7" s="5">
        <v>43.864289170391935</v>
      </c>
      <c r="W7" s="3" t="s">
        <v>72</v>
      </c>
      <c r="X7" s="6" t="s">
        <v>73</v>
      </c>
      <c r="Y7" s="5">
        <v>0.9329675397758667</v>
      </c>
      <c r="Z7" s="5">
        <v>48.738108198475594</v>
      </c>
    </row>
    <row r="8" spans="1:26" ht="12.75">
      <c r="A8" s="10" t="s">
        <v>74</v>
      </c>
      <c r="B8" s="10" t="s">
        <v>40</v>
      </c>
      <c r="C8" s="11" t="s">
        <v>75</v>
      </c>
      <c r="D8" s="11" t="s">
        <v>76</v>
      </c>
      <c r="E8" s="12">
        <v>401</v>
      </c>
      <c r="F8" s="12">
        <v>52</v>
      </c>
      <c r="G8" s="13" t="s">
        <v>77</v>
      </c>
      <c r="H8" s="13" t="s">
        <v>78</v>
      </c>
      <c r="I8" s="13" t="s">
        <v>79</v>
      </c>
      <c r="J8" s="13" t="s">
        <v>7</v>
      </c>
      <c r="K8" s="14" t="str">
        <f>HYPERLINK("http://www.centcols.org/util/geo/visuGP.php?c=26040100","FR-26-0401")</f>
        <v>FR-26-0401</v>
      </c>
      <c r="L8" s="28" t="s">
        <v>287</v>
      </c>
      <c r="M8" s="13" t="s">
        <v>80</v>
      </c>
      <c r="N8" s="13" t="s">
        <v>81</v>
      </c>
      <c r="O8" s="13" t="s">
        <v>81</v>
      </c>
      <c r="P8" s="15" t="s">
        <v>82</v>
      </c>
      <c r="Q8" s="12">
        <v>0</v>
      </c>
      <c r="R8" s="13"/>
      <c r="S8" s="13" t="s">
        <v>83</v>
      </c>
      <c r="T8" s="13" t="s">
        <v>84</v>
      </c>
      <c r="U8" s="16">
        <v>5.108180736501071</v>
      </c>
      <c r="V8" s="16">
        <v>44.92486393347082</v>
      </c>
      <c r="W8" s="17" t="s">
        <v>85</v>
      </c>
      <c r="X8" s="18" t="s">
        <v>86</v>
      </c>
      <c r="Y8" s="16">
        <v>3.0794645346271357</v>
      </c>
      <c r="Z8" s="16">
        <v>49.91653016860248</v>
      </c>
    </row>
    <row r="9" spans="1:26" ht="12.75">
      <c r="A9" s="10" t="s">
        <v>87</v>
      </c>
      <c r="B9" s="10" t="s">
        <v>88</v>
      </c>
      <c r="C9" s="11" t="s">
        <v>89</v>
      </c>
      <c r="D9" s="11" t="s">
        <v>90</v>
      </c>
      <c r="E9" s="12">
        <v>705</v>
      </c>
      <c r="F9" s="12">
        <v>52</v>
      </c>
      <c r="G9" s="13" t="s">
        <v>91</v>
      </c>
      <c r="H9" s="13" t="s">
        <v>92</v>
      </c>
      <c r="I9" s="13" t="s">
        <v>93</v>
      </c>
      <c r="J9" s="13" t="s">
        <v>7</v>
      </c>
      <c r="K9" s="14" t="str">
        <f>HYPERLINK("http://www.centcols.org/util/geo/visuGP.php?c=26070500","FR-26-0705")</f>
        <v>FR-26-0705</v>
      </c>
      <c r="L9" s="28" t="s">
        <v>285</v>
      </c>
      <c r="M9" s="13"/>
      <c r="N9" s="13"/>
      <c r="O9" s="13"/>
      <c r="P9" s="15" t="s">
        <v>94</v>
      </c>
      <c r="Q9" s="12">
        <v>99</v>
      </c>
      <c r="R9" s="13"/>
      <c r="S9" s="13" t="s">
        <v>95</v>
      </c>
      <c r="T9" s="13" t="s">
        <v>96</v>
      </c>
      <c r="U9" s="16">
        <v>5.250047245261326</v>
      </c>
      <c r="V9" s="16">
        <v>44.619113911342716</v>
      </c>
      <c r="W9" s="17" t="s">
        <v>97</v>
      </c>
      <c r="X9" s="18" t="s">
        <v>98</v>
      </c>
      <c r="Y9" s="16">
        <v>3.2370853617117317</v>
      </c>
      <c r="Z9" s="16">
        <v>49.57680009145721</v>
      </c>
    </row>
    <row r="10" spans="1:26" ht="12.75">
      <c r="A10" s="10" t="s">
        <v>99</v>
      </c>
      <c r="B10" s="10" t="s">
        <v>40</v>
      </c>
      <c r="C10" s="11" t="s">
        <v>100</v>
      </c>
      <c r="D10" s="11" t="s">
        <v>101</v>
      </c>
      <c r="E10" s="12">
        <v>759</v>
      </c>
      <c r="F10" s="12">
        <v>60</v>
      </c>
      <c r="G10" s="13" t="s">
        <v>102</v>
      </c>
      <c r="H10" s="13" t="s">
        <v>103</v>
      </c>
      <c r="I10" s="13" t="s">
        <v>104</v>
      </c>
      <c r="J10" s="13" t="s">
        <v>7</v>
      </c>
      <c r="K10" s="14" t="str">
        <f>HYPERLINK("http://www.centcols.org/util/geo/visuGP.php?c=26075900","FR-26-0759")</f>
        <v>FR-26-0759</v>
      </c>
      <c r="L10" s="28" t="s">
        <v>285</v>
      </c>
      <c r="M10" s="13"/>
      <c r="N10" s="13"/>
      <c r="O10" s="13"/>
      <c r="P10" s="15" t="s">
        <v>105</v>
      </c>
      <c r="Q10" s="12">
        <v>35</v>
      </c>
      <c r="R10" s="13"/>
      <c r="S10" s="13" t="s">
        <v>106</v>
      </c>
      <c r="T10" s="13" t="s">
        <v>107</v>
      </c>
      <c r="U10" s="16">
        <v>5.430717742335932</v>
      </c>
      <c r="V10" s="16">
        <v>44.47170739036402</v>
      </c>
      <c r="W10" s="17" t="s">
        <v>108</v>
      </c>
      <c r="X10" s="18" t="s">
        <v>109</v>
      </c>
      <c r="Y10" s="16">
        <v>3.437822828101802</v>
      </c>
      <c r="Z10" s="16">
        <v>49.41301045144417</v>
      </c>
    </row>
    <row r="11" spans="1:26" ht="12.75">
      <c r="A11" s="1" t="s">
        <v>110</v>
      </c>
      <c r="B11" s="1" t="s">
        <v>111</v>
      </c>
      <c r="C11" s="1" t="s">
        <v>112</v>
      </c>
      <c r="D11" s="1" t="s">
        <v>113</v>
      </c>
      <c r="E11" s="2">
        <v>901</v>
      </c>
      <c r="F11" s="2">
        <v>52</v>
      </c>
      <c r="G11" s="3" t="s">
        <v>91</v>
      </c>
      <c r="H11" s="3" t="s">
        <v>114</v>
      </c>
      <c r="I11" s="3" t="s">
        <v>115</v>
      </c>
      <c r="J11" s="3" t="s">
        <v>7</v>
      </c>
      <c r="K11" s="4" t="str">
        <f>HYPERLINK("http://www.centcols.org/util/geo/visuGP.php?c=26090100","FR-26-0901")</f>
        <v>FR-26-0901</v>
      </c>
      <c r="L11" s="28" t="s">
        <v>285</v>
      </c>
      <c r="M11" s="3"/>
      <c r="N11" s="3"/>
      <c r="O11" s="3"/>
      <c r="P11" s="1" t="s">
        <v>116</v>
      </c>
      <c r="Q11" s="2">
        <v>1</v>
      </c>
      <c r="R11" s="3"/>
      <c r="S11" s="3" t="s">
        <v>117</v>
      </c>
      <c r="T11" s="3" t="s">
        <v>118</v>
      </c>
      <c r="U11" s="5">
        <v>5.249592538240848</v>
      </c>
      <c r="V11" s="5">
        <v>44.58746734189978</v>
      </c>
      <c r="W11" s="3" t="s">
        <v>119</v>
      </c>
      <c r="X11" s="6" t="s">
        <v>120</v>
      </c>
      <c r="Y11" s="5">
        <v>3.2365796929762185</v>
      </c>
      <c r="Z11" s="5">
        <v>49.541636592446224</v>
      </c>
    </row>
    <row r="12" spans="1:26" ht="12.75">
      <c r="A12" s="10" t="s">
        <v>121</v>
      </c>
      <c r="B12" s="10" t="s">
        <v>88</v>
      </c>
      <c r="C12" s="11" t="s">
        <v>122</v>
      </c>
      <c r="D12" s="11" t="s">
        <v>123</v>
      </c>
      <c r="E12" s="12">
        <v>1025</v>
      </c>
      <c r="F12" s="12">
        <v>52</v>
      </c>
      <c r="G12" s="13" t="s">
        <v>91</v>
      </c>
      <c r="H12" s="13" t="s">
        <v>124</v>
      </c>
      <c r="I12" s="13" t="s">
        <v>125</v>
      </c>
      <c r="J12" s="13" t="s">
        <v>7</v>
      </c>
      <c r="K12" s="14" t="str">
        <f>HYPERLINK("http://www.centcols.org/util/geo/visuGP.php?c=26102500","FR-26-1025")</f>
        <v>FR-26-1025</v>
      </c>
      <c r="L12" s="28" t="s">
        <v>285</v>
      </c>
      <c r="M12" s="13"/>
      <c r="N12" s="13"/>
      <c r="O12" s="13"/>
      <c r="P12" s="15"/>
      <c r="Q12" s="12">
        <v>99</v>
      </c>
      <c r="R12" s="13"/>
      <c r="S12" s="13" t="s">
        <v>126</v>
      </c>
      <c r="T12" s="13" t="s">
        <v>127</v>
      </c>
      <c r="U12" s="16">
        <v>5.240076905827239</v>
      </c>
      <c r="V12" s="16">
        <v>44.608603622518515</v>
      </c>
      <c r="W12" s="17" t="s">
        <v>128</v>
      </c>
      <c r="X12" s="18" t="s">
        <v>129</v>
      </c>
      <c r="Y12" s="16">
        <v>3.226007354846593</v>
      </c>
      <c r="Z12" s="16">
        <v>49.5651218863323</v>
      </c>
    </row>
    <row r="13" spans="1:26" ht="12.75">
      <c r="A13" s="1" t="s">
        <v>130</v>
      </c>
      <c r="B13" s="1" t="s">
        <v>131</v>
      </c>
      <c r="C13" s="1" t="s">
        <v>132</v>
      </c>
      <c r="D13" s="1" t="s">
        <v>133</v>
      </c>
      <c r="E13" s="2">
        <v>1030</v>
      </c>
      <c r="F13" s="2">
        <v>52</v>
      </c>
      <c r="G13" s="3" t="s">
        <v>91</v>
      </c>
      <c r="H13" s="3" t="s">
        <v>134</v>
      </c>
      <c r="I13" s="3" t="s">
        <v>135</v>
      </c>
      <c r="J13" s="3" t="s">
        <v>7</v>
      </c>
      <c r="K13" s="4" t="str">
        <f>HYPERLINK("http://www.centcols.org/util/geo/visuGP.php?c=26103004","FR-26-1030d")</f>
        <v>FR-26-1030d</v>
      </c>
      <c r="L13" s="28" t="s">
        <v>285</v>
      </c>
      <c r="M13" s="3"/>
      <c r="N13" s="3"/>
      <c r="O13" s="3"/>
      <c r="P13" s="1" t="s">
        <v>136</v>
      </c>
      <c r="Q13" s="2">
        <v>1</v>
      </c>
      <c r="R13" s="3"/>
      <c r="S13" s="3" t="s">
        <v>137</v>
      </c>
      <c r="T13" s="3" t="s">
        <v>138</v>
      </c>
      <c r="U13" s="5">
        <v>5.241397023627489</v>
      </c>
      <c r="V13" s="5">
        <v>44.589749062721445</v>
      </c>
      <c r="W13" s="3" t="s">
        <v>139</v>
      </c>
      <c r="X13" s="6" t="s">
        <v>140</v>
      </c>
      <c r="Y13" s="5">
        <v>3.2274738453425496</v>
      </c>
      <c r="Z13" s="5">
        <v>49.5441719675907</v>
      </c>
    </row>
    <row r="14" spans="1:26" ht="12.75">
      <c r="A14" s="10" t="s">
        <v>141</v>
      </c>
      <c r="B14" s="10" t="s">
        <v>88</v>
      </c>
      <c r="C14" s="11" t="s">
        <v>142</v>
      </c>
      <c r="D14" s="11" t="s">
        <v>143</v>
      </c>
      <c r="E14" s="12">
        <v>1075</v>
      </c>
      <c r="F14" s="12">
        <v>52</v>
      </c>
      <c r="G14" s="13" t="s">
        <v>91</v>
      </c>
      <c r="H14" s="13" t="s">
        <v>144</v>
      </c>
      <c r="I14" s="13" t="s">
        <v>145</v>
      </c>
      <c r="J14" s="13" t="s">
        <v>7</v>
      </c>
      <c r="K14" s="14" t="str">
        <f>HYPERLINK("http://www.centcols.org/util/geo/visuGP.php?c=26107503","FR-26-1075c")</f>
        <v>FR-26-1075c</v>
      </c>
      <c r="L14" s="28" t="s">
        <v>285</v>
      </c>
      <c r="M14" s="13"/>
      <c r="N14" s="13"/>
      <c r="O14" s="13"/>
      <c r="P14" s="15" t="s">
        <v>94</v>
      </c>
      <c r="Q14" s="12">
        <v>99</v>
      </c>
      <c r="R14" s="13"/>
      <c r="S14" s="13" t="s">
        <v>146</v>
      </c>
      <c r="T14" s="13" t="s">
        <v>147</v>
      </c>
      <c r="U14" s="16">
        <v>5.239141063157416</v>
      </c>
      <c r="V14" s="16">
        <v>44.599447823765814</v>
      </c>
      <c r="W14" s="17" t="s">
        <v>148</v>
      </c>
      <c r="X14" s="18" t="s">
        <v>149</v>
      </c>
      <c r="Y14" s="16">
        <v>3.2249674194206044</v>
      </c>
      <c r="Z14" s="16">
        <v>49.55494860098138</v>
      </c>
    </row>
    <row r="15" spans="1:26" ht="12.75">
      <c r="A15" s="1" t="s">
        <v>150</v>
      </c>
      <c r="B15" s="1" t="s">
        <v>16</v>
      </c>
      <c r="C15" s="1" t="s">
        <v>151</v>
      </c>
      <c r="D15" s="1" t="s">
        <v>152</v>
      </c>
      <c r="E15" s="2">
        <v>1085</v>
      </c>
      <c r="F15" s="2">
        <v>60</v>
      </c>
      <c r="G15" s="3" t="s">
        <v>19</v>
      </c>
      <c r="H15" s="3" t="s">
        <v>153</v>
      </c>
      <c r="I15" s="3" t="s">
        <v>154</v>
      </c>
      <c r="J15" s="3" t="s">
        <v>7</v>
      </c>
      <c r="K15" s="4" t="str">
        <f>HYPERLINK("http://www.centcols.org/util/geo/visuGP.php?c=26108500","FR-26-1085")</f>
        <v>FR-26-1085</v>
      </c>
      <c r="L15" s="28" t="s">
        <v>285</v>
      </c>
      <c r="M15" s="3"/>
      <c r="N15" s="3"/>
      <c r="O15" s="3"/>
      <c r="P15" s="1" t="s">
        <v>94</v>
      </c>
      <c r="Q15" s="2">
        <v>99</v>
      </c>
      <c r="R15" s="3"/>
      <c r="S15" s="3" t="s">
        <v>155</v>
      </c>
      <c r="T15" s="3" t="s">
        <v>156</v>
      </c>
      <c r="U15" s="5">
        <v>5.4278802894146905</v>
      </c>
      <c r="V15" s="5">
        <v>44.41061716526687</v>
      </c>
      <c r="W15" s="3" t="s">
        <v>157</v>
      </c>
      <c r="X15" s="6" t="s">
        <v>158</v>
      </c>
      <c r="Y15" s="5">
        <v>3.434669302430527</v>
      </c>
      <c r="Z15" s="5">
        <v>49.34513124105332</v>
      </c>
    </row>
    <row r="16" spans="1:26" ht="12.75">
      <c r="A16" s="1" t="s">
        <v>159</v>
      </c>
      <c r="B16" s="1" t="s">
        <v>63</v>
      </c>
      <c r="C16" s="1" t="s">
        <v>160</v>
      </c>
      <c r="D16" s="1" t="s">
        <v>161</v>
      </c>
      <c r="E16" s="2">
        <v>1115</v>
      </c>
      <c r="F16" s="2">
        <v>52</v>
      </c>
      <c r="G16" s="3" t="s">
        <v>162</v>
      </c>
      <c r="H16" s="3" t="s">
        <v>163</v>
      </c>
      <c r="I16" s="3" t="s">
        <v>164</v>
      </c>
      <c r="J16" s="3" t="s">
        <v>7</v>
      </c>
      <c r="K16" s="4" t="str">
        <f>HYPERLINK("http://www.centcols.org/util/geo/visuGP.php?c=26111501","FR-26-1115a")</f>
        <v>FR-26-1115a</v>
      </c>
      <c r="L16" s="28" t="s">
        <v>285</v>
      </c>
      <c r="M16" s="3"/>
      <c r="N16" s="3"/>
      <c r="O16" s="3"/>
      <c r="P16" s="1"/>
      <c r="Q16" s="2">
        <v>99</v>
      </c>
      <c r="R16" s="3"/>
      <c r="S16" s="3" t="s">
        <v>165</v>
      </c>
      <c r="T16" s="3" t="s">
        <v>166</v>
      </c>
      <c r="U16" s="5">
        <v>5.322209534142902</v>
      </c>
      <c r="V16" s="5">
        <v>44.65302612165906</v>
      </c>
      <c r="W16" s="3" t="s">
        <v>167</v>
      </c>
      <c r="X16" s="6" t="s">
        <v>168</v>
      </c>
      <c r="Y16" s="5">
        <v>3.3172638334957534</v>
      </c>
      <c r="Z16" s="5">
        <v>49.61448029205237</v>
      </c>
    </row>
    <row r="17" spans="1:26" ht="12.75">
      <c r="A17" s="1" t="s">
        <v>169</v>
      </c>
      <c r="B17" s="1" t="s">
        <v>40</v>
      </c>
      <c r="C17" s="1" t="s">
        <v>170</v>
      </c>
      <c r="D17" s="1" t="s">
        <v>171</v>
      </c>
      <c r="E17" s="2">
        <v>1125</v>
      </c>
      <c r="F17" s="2">
        <v>60</v>
      </c>
      <c r="G17" s="3" t="s">
        <v>172</v>
      </c>
      <c r="H17" s="3" t="s">
        <v>173</v>
      </c>
      <c r="I17" s="3" t="s">
        <v>174</v>
      </c>
      <c r="J17" s="3" t="s">
        <v>7</v>
      </c>
      <c r="K17" s="4" t="str">
        <f>HYPERLINK("http://www.centcols.org/util/geo/visuGP.php?c=26112500","FR-26-1125")</f>
        <v>FR-26-1125</v>
      </c>
      <c r="L17" s="28" t="s">
        <v>285</v>
      </c>
      <c r="M17" s="3" t="s">
        <v>175</v>
      </c>
      <c r="N17" s="3" t="s">
        <v>176</v>
      </c>
      <c r="O17" s="3" t="s">
        <v>176</v>
      </c>
      <c r="P17" s="1" t="s">
        <v>177</v>
      </c>
      <c r="Q17" s="2">
        <v>0</v>
      </c>
      <c r="R17" s="3"/>
      <c r="S17" s="3" t="s">
        <v>178</v>
      </c>
      <c r="T17" s="3" t="s">
        <v>179</v>
      </c>
      <c r="U17" s="5">
        <v>5.509212499634988</v>
      </c>
      <c r="V17" s="5">
        <v>44.18884855813318</v>
      </c>
      <c r="W17" s="3" t="s">
        <v>180</v>
      </c>
      <c r="X17" s="6" t="s">
        <v>181</v>
      </c>
      <c r="Y17" s="5">
        <v>3.525030918401603</v>
      </c>
      <c r="Z17" s="5">
        <v>49.09871530026117</v>
      </c>
    </row>
    <row r="18" spans="1:26" ht="12.75">
      <c r="A18" s="1" t="s">
        <v>182</v>
      </c>
      <c r="B18" s="1" t="s">
        <v>131</v>
      </c>
      <c r="C18" s="1" t="s">
        <v>183</v>
      </c>
      <c r="D18" s="1" t="s">
        <v>184</v>
      </c>
      <c r="E18" s="2">
        <v>1134</v>
      </c>
      <c r="F18" s="2">
        <v>60</v>
      </c>
      <c r="G18" s="3" t="s">
        <v>31</v>
      </c>
      <c r="H18" s="3" t="s">
        <v>185</v>
      </c>
      <c r="I18" s="3" t="s">
        <v>186</v>
      </c>
      <c r="J18" s="3" t="s">
        <v>7</v>
      </c>
      <c r="K18" s="4" t="str">
        <f>HYPERLINK("http://www.centcols.org/util/geo/visuGP.php?c=26113400","FR-26-1134")</f>
        <v>FR-26-1134</v>
      </c>
      <c r="L18" s="28" t="s">
        <v>285</v>
      </c>
      <c r="M18" s="3"/>
      <c r="N18" s="3"/>
      <c r="O18" s="3"/>
      <c r="P18" s="1" t="s">
        <v>187</v>
      </c>
      <c r="Q18" s="2">
        <v>2</v>
      </c>
      <c r="R18" s="3"/>
      <c r="S18" s="3" t="s">
        <v>188</v>
      </c>
      <c r="T18" s="3" t="s">
        <v>189</v>
      </c>
      <c r="U18" s="5">
        <v>5.583955410611171</v>
      </c>
      <c r="V18" s="5">
        <v>44.328372204231094</v>
      </c>
      <c r="W18" s="3" t="s">
        <v>190</v>
      </c>
      <c r="X18" s="6" t="s">
        <v>191</v>
      </c>
      <c r="Y18" s="5">
        <v>3.6080803595346027</v>
      </c>
      <c r="Z18" s="5">
        <v>49.25374354512649</v>
      </c>
    </row>
    <row r="19" spans="1:26" ht="12.75">
      <c r="A19" s="10" t="s">
        <v>192</v>
      </c>
      <c r="B19" s="10" t="s">
        <v>40</v>
      </c>
      <c r="C19" s="11" t="s">
        <v>193</v>
      </c>
      <c r="D19" s="11" t="s">
        <v>194</v>
      </c>
      <c r="E19" s="12">
        <v>1475</v>
      </c>
      <c r="F19" s="12">
        <v>52</v>
      </c>
      <c r="G19" s="13" t="s">
        <v>91</v>
      </c>
      <c r="H19" s="13" t="s">
        <v>195</v>
      </c>
      <c r="I19" s="13" t="s">
        <v>196</v>
      </c>
      <c r="J19" s="13" t="s">
        <v>7</v>
      </c>
      <c r="K19" s="14" t="str">
        <f>HYPERLINK("http://www.centcols.org/util/geo/visuGP.php?c=26147501","FR-26-1475a")</f>
        <v>FR-26-1475a</v>
      </c>
      <c r="L19" s="28" t="s">
        <v>285</v>
      </c>
      <c r="M19" s="13"/>
      <c r="N19" s="13"/>
      <c r="O19" s="13"/>
      <c r="P19" s="15" t="s">
        <v>197</v>
      </c>
      <c r="Q19" s="12">
        <v>3</v>
      </c>
      <c r="R19" s="13"/>
      <c r="S19" s="13" t="s">
        <v>198</v>
      </c>
      <c r="T19" s="13" t="s">
        <v>199</v>
      </c>
      <c r="U19" s="16">
        <v>5.22577767627194</v>
      </c>
      <c r="V19" s="16">
        <v>44.60162174675339</v>
      </c>
      <c r="W19" s="17" t="s">
        <v>200</v>
      </c>
      <c r="X19" s="18" t="s">
        <v>201</v>
      </c>
      <c r="Y19" s="16">
        <v>3.2101196502187377</v>
      </c>
      <c r="Z19" s="16">
        <v>49.55736425445922</v>
      </c>
    </row>
    <row r="20" spans="1:26" ht="12.75">
      <c r="A20" s="1" t="s">
        <v>202</v>
      </c>
      <c r="B20" s="1" t="s">
        <v>203</v>
      </c>
      <c r="C20" s="1" t="s">
        <v>204</v>
      </c>
      <c r="D20" s="1" t="s">
        <v>205</v>
      </c>
      <c r="E20" s="2">
        <v>1485</v>
      </c>
      <c r="F20" s="2">
        <v>52</v>
      </c>
      <c r="G20" s="3" t="s">
        <v>206</v>
      </c>
      <c r="H20" s="3" t="s">
        <v>207</v>
      </c>
      <c r="I20" s="3" t="s">
        <v>208</v>
      </c>
      <c r="J20" s="3" t="s">
        <v>7</v>
      </c>
      <c r="K20" s="4" t="str">
        <f>HYPERLINK("http://www.centcols.org/util/geo/visuGP.php?c=26148500","FR-26-1485")</f>
        <v>FR-26-1485</v>
      </c>
      <c r="L20" s="28" t="s">
        <v>285</v>
      </c>
      <c r="M20" s="3"/>
      <c r="N20" s="3"/>
      <c r="O20" s="3"/>
      <c r="P20" s="1"/>
      <c r="Q20" s="2">
        <v>99</v>
      </c>
      <c r="R20" s="3"/>
      <c r="S20" s="3" t="s">
        <v>209</v>
      </c>
      <c r="T20" s="3" t="s">
        <v>210</v>
      </c>
      <c r="U20" s="5">
        <v>5.4629912960107445</v>
      </c>
      <c r="V20" s="5">
        <v>45.03709212513141</v>
      </c>
      <c r="W20" s="3" t="s">
        <v>211</v>
      </c>
      <c r="X20" s="6" t="s">
        <v>212</v>
      </c>
      <c r="Y20" s="5">
        <v>3.473686751757017</v>
      </c>
      <c r="Z20" s="5">
        <v>50.041229318085726</v>
      </c>
    </row>
    <row r="21" spans="1:26" ht="12.75">
      <c r="A21" s="1" t="s">
        <v>213</v>
      </c>
      <c r="B21" s="1" t="s">
        <v>214</v>
      </c>
      <c r="C21" s="1" t="s">
        <v>215</v>
      </c>
      <c r="D21" s="1" t="s">
        <v>216</v>
      </c>
      <c r="E21" s="2">
        <v>645</v>
      </c>
      <c r="F21" s="2">
        <v>74</v>
      </c>
      <c r="G21" s="3" t="s">
        <v>217</v>
      </c>
      <c r="H21" s="3" t="s">
        <v>218</v>
      </c>
      <c r="I21" s="3" t="s">
        <v>219</v>
      </c>
      <c r="J21" s="3" t="s">
        <v>7</v>
      </c>
      <c r="K21" s="4" t="str">
        <f>HYPERLINK("http://www.centcols.org/util/geo/visuGP.php?c=64501","FR-2A-0645a")</f>
        <v>FR-2A-0645a</v>
      </c>
      <c r="L21" s="28" t="s">
        <v>284</v>
      </c>
      <c r="M21" s="3"/>
      <c r="N21" s="3"/>
      <c r="O21" s="3"/>
      <c r="P21" s="1" t="s">
        <v>34</v>
      </c>
      <c r="Q21" s="2">
        <v>99</v>
      </c>
      <c r="R21" s="3"/>
      <c r="S21" s="3" t="s">
        <v>220</v>
      </c>
      <c r="T21" s="3" t="s">
        <v>221</v>
      </c>
      <c r="U21" s="5">
        <v>9.32641468027649</v>
      </c>
      <c r="V21" s="5">
        <v>41.792695072768886</v>
      </c>
      <c r="W21" s="3" t="s">
        <v>222</v>
      </c>
      <c r="X21" s="6" t="s">
        <v>223</v>
      </c>
      <c r="Y21" s="5">
        <v>7.766192790881654</v>
      </c>
      <c r="Z21" s="5">
        <v>46.43622788460413</v>
      </c>
    </row>
    <row r="22" spans="1:26" ht="12.75">
      <c r="A22" s="1" t="s">
        <v>224</v>
      </c>
      <c r="B22" s="1" t="s">
        <v>225</v>
      </c>
      <c r="C22" s="1" t="s">
        <v>226</v>
      </c>
      <c r="D22" s="1" t="s">
        <v>227</v>
      </c>
      <c r="E22" s="2">
        <v>580</v>
      </c>
      <c r="F22" s="2">
        <v>65</v>
      </c>
      <c r="G22" s="3" t="s">
        <v>228</v>
      </c>
      <c r="H22" s="3" t="s">
        <v>229</v>
      </c>
      <c r="I22" s="3" t="s">
        <v>230</v>
      </c>
      <c r="J22" s="3" t="s">
        <v>7</v>
      </c>
      <c r="K22" s="4" t="str">
        <f>HYPERLINK("http://www.centcols.org/util/geo/visuGP.php?c=30058000","FR-30-0580")</f>
        <v>FR-30-0580</v>
      </c>
      <c r="L22" s="28" t="s">
        <v>287</v>
      </c>
      <c r="M22" s="3" t="s">
        <v>231</v>
      </c>
      <c r="N22" s="3" t="s">
        <v>232</v>
      </c>
      <c r="O22" s="3" t="s">
        <v>232</v>
      </c>
      <c r="P22" s="1" t="s">
        <v>233</v>
      </c>
      <c r="Q22" s="2">
        <v>0</v>
      </c>
      <c r="R22" s="3"/>
      <c r="S22" s="3" t="s">
        <v>234</v>
      </c>
      <c r="T22" s="3" t="s">
        <v>235</v>
      </c>
      <c r="U22" s="5">
        <v>3.5441780202007975</v>
      </c>
      <c r="V22" s="5">
        <v>43.97701862143839</v>
      </c>
      <c r="W22" s="3" t="s">
        <v>236</v>
      </c>
      <c r="X22" s="6" t="s">
        <v>237</v>
      </c>
      <c r="Y22" s="5">
        <v>1.3417347918229405</v>
      </c>
      <c r="Z22" s="5">
        <v>48.86336231163419</v>
      </c>
    </row>
    <row r="23" spans="1:26" ht="12.75">
      <c r="A23" s="1" t="s">
        <v>238</v>
      </c>
      <c r="B23" s="1" t="s">
        <v>131</v>
      </c>
      <c r="C23" s="1" t="s">
        <v>239</v>
      </c>
      <c r="D23" s="1" t="s">
        <v>240</v>
      </c>
      <c r="E23" s="2">
        <v>1540</v>
      </c>
      <c r="F23" s="2">
        <v>54</v>
      </c>
      <c r="G23" s="3" t="s">
        <v>241</v>
      </c>
      <c r="H23" s="3" t="s">
        <v>242</v>
      </c>
      <c r="I23" s="3" t="s">
        <v>243</v>
      </c>
      <c r="J23" s="3" t="s">
        <v>7</v>
      </c>
      <c r="K23" s="4" t="str">
        <f>HYPERLINK("http://www.centcols.org/util/geo/visuGP.php?c=38154000","FR-38-1540")</f>
        <v>FR-38-1540</v>
      </c>
      <c r="L23" s="28" t="s">
        <v>284</v>
      </c>
      <c r="M23" s="3"/>
      <c r="N23" s="3"/>
      <c r="O23" s="3"/>
      <c r="P23" s="1" t="s">
        <v>34</v>
      </c>
      <c r="Q23" s="2">
        <v>99</v>
      </c>
      <c r="R23" s="3"/>
      <c r="S23" s="3" t="s">
        <v>244</v>
      </c>
      <c r="T23" s="3" t="s">
        <v>245</v>
      </c>
      <c r="U23" s="5">
        <v>5.983889228496697</v>
      </c>
      <c r="V23" s="5">
        <v>44.94883214443558</v>
      </c>
      <c r="W23" s="3" t="s">
        <v>246</v>
      </c>
      <c r="X23" s="6" t="s">
        <v>247</v>
      </c>
      <c r="Y23" s="5">
        <v>4.052443573678539</v>
      </c>
      <c r="Z23" s="5">
        <v>49.9431584074118</v>
      </c>
    </row>
    <row r="24" spans="1:26" ht="12.75">
      <c r="A24" s="1" t="s">
        <v>248</v>
      </c>
      <c r="B24" s="1" t="s">
        <v>249</v>
      </c>
      <c r="C24" s="1" t="s">
        <v>290</v>
      </c>
      <c r="D24" s="1" t="s">
        <v>289</v>
      </c>
      <c r="E24" s="2">
        <v>2722</v>
      </c>
      <c r="F24" s="2">
        <v>71</v>
      </c>
      <c r="G24" s="3" t="s">
        <v>250</v>
      </c>
      <c r="H24" s="3" t="s">
        <v>251</v>
      </c>
      <c r="I24" s="3" t="s">
        <v>252</v>
      </c>
      <c r="J24" s="3" t="s">
        <v>7</v>
      </c>
      <c r="K24" s="4" t="str">
        <f>HYPERLINK("http://www.centcols.org/util/geo/visuGP.php?c=66272200","FR-66-2722")</f>
        <v>FR-66-2722</v>
      </c>
      <c r="L24" s="28" t="s">
        <v>288</v>
      </c>
      <c r="M24" s="3"/>
      <c r="N24" s="3"/>
      <c r="O24" s="3"/>
      <c r="P24" s="1"/>
      <c r="Q24" s="2">
        <v>99</v>
      </c>
      <c r="R24" s="3" t="s">
        <v>253</v>
      </c>
      <c r="S24" s="3" t="s">
        <v>254</v>
      </c>
      <c r="T24" s="3" t="s">
        <v>255</v>
      </c>
      <c r="U24" s="5">
        <v>1.7674564350927506</v>
      </c>
      <c r="V24" s="5">
        <v>42.524616955085754</v>
      </c>
      <c r="W24" s="3" t="s">
        <v>256</v>
      </c>
      <c r="X24" s="6" t="s">
        <v>257</v>
      </c>
      <c r="Y24" s="5">
        <v>-0.6323583823205889</v>
      </c>
      <c r="Z24" s="5">
        <v>47.249566821282585</v>
      </c>
    </row>
  </sheetData>
  <hyperlinks>
    <hyperlink ref="K7" r:id="rId1" tooltip="blocked::http://www.centcols.org/util/geo/visuGP.php?c=12080401" display="http://www.centcols.org/util/geo/visuGP.php?c=12080401"/>
    <hyperlink ref="L2" r:id="rId2" display="Carte IGN"/>
    <hyperlink ref="L4" r:id="rId3" display="Cadastre"/>
    <hyperlink ref="L3" r:id="rId4" display="Cadastre"/>
    <hyperlink ref="L6" r:id="rId5" display="Cadastre"/>
    <hyperlink ref="L8" r:id="rId6" display="Cadastre"/>
    <hyperlink ref="L10" r:id="rId7" display="Cadastre"/>
    <hyperlink ref="L12" r:id="rId8" display="Cadastre"/>
    <hyperlink ref="L14" r:id="rId9" display="Cadastre"/>
    <hyperlink ref="L16" r:id="rId10" display="Cadastre"/>
    <hyperlink ref="L18" r:id="rId11" display="Cadastre"/>
    <hyperlink ref="L20" r:id="rId12" display="Cadastre"/>
    <hyperlink ref="L22" r:id="rId13" display="Cadastre"/>
    <hyperlink ref="L24" r:id="rId14" display="Carte Alpina"/>
    <hyperlink ref="L5" r:id="rId15" display="Cadastre"/>
    <hyperlink ref="L7" r:id="rId16" display="Cadastre"/>
    <hyperlink ref="L9" r:id="rId17" display="Cadastre"/>
    <hyperlink ref="L11" r:id="rId18" display="Cadastre"/>
    <hyperlink ref="L13" r:id="rId19" display="Cadastre"/>
    <hyperlink ref="L15" r:id="rId20" display="Cadastre"/>
    <hyperlink ref="L17" r:id="rId21" display="Cadastre"/>
    <hyperlink ref="L19" r:id="rId22" display="Cadastre"/>
    <hyperlink ref="L21" r:id="rId23" display="Cadastre"/>
    <hyperlink ref="L23" r:id="rId24" display="Carte IGN"/>
  </hyperlinks>
  <printOptions/>
  <pageMargins left="0.75" right="0.75" top="1" bottom="1" header="0.4921259845" footer="0.4921259845"/>
  <pageSetup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2009-10-20T13:15:56Z</dcterms:created>
  <dcterms:modified xsi:type="dcterms:W3CDTF">2009-10-20T21:08:08Z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