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395" windowHeight="153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<sst xmlns="http://schemas.openxmlformats.org/spreadsheetml/2006/main" count="287" uniqueCount="220">
  <si>
    <t>Code</t>
  </si>
  <si>
    <t>Nom</t>
  </si>
  <si>
    <t>Intitulé</t>
  </si>
  <si>
    <t>Nom complet</t>
  </si>
  <si>
    <t>Lien Carte</t>
  </si>
  <si>
    <t>Alti</t>
  </si>
  <si>
    <t>TK100</t>
  </si>
  <si>
    <t>TK50</t>
  </si>
  <si>
    <t>TK25</t>
  </si>
  <si>
    <t>XGK</t>
  </si>
  <si>
    <t>YGK</t>
  </si>
  <si>
    <t>LON WGS84</t>
  </si>
  <si>
    <t>LAT WGS84</t>
  </si>
  <si>
    <t>UTM E WGS84</t>
  </si>
  <si>
    <t>UTM N WGS84</t>
  </si>
  <si>
    <t>GKP Quadr</t>
  </si>
  <si>
    <t>Cotation</t>
  </si>
  <si>
    <t>Diff</t>
  </si>
  <si>
    <t>Lim</t>
  </si>
  <si>
    <t>DE-BW-0482</t>
  </si>
  <si>
    <t>Kohl</t>
  </si>
  <si>
    <t>Unteres ~eck</t>
  </si>
  <si>
    <t>Unteres Kohleck</t>
  </si>
  <si>
    <t>C7514</t>
  </si>
  <si>
    <t>L7514</t>
  </si>
  <si>
    <t>008°08'40.6"E</t>
  </si>
  <si>
    <t>48°33'17.0"N</t>
  </si>
  <si>
    <t>32436880</t>
  </si>
  <si>
    <t>5378312</t>
  </si>
  <si>
    <t>R1</t>
  </si>
  <si>
    <t>1</t>
  </si>
  <si>
    <t>DE-BW-0483</t>
  </si>
  <si>
    <t>Sau</t>
  </si>
  <si>
    <t>~steig</t>
  </si>
  <si>
    <t>Sausteig</t>
  </si>
  <si>
    <t>008°09'45.2"E</t>
  </si>
  <si>
    <t>48°33'31.0"N</t>
  </si>
  <si>
    <t>32438207</t>
  </si>
  <si>
    <t>5378730</t>
  </si>
  <si>
    <t>DE-BW-0483a</t>
  </si>
  <si>
    <t>Adlerhorst</t>
  </si>
  <si>
    <t>~sattel</t>
  </si>
  <si>
    <t>Adlerhorstsattel</t>
  </si>
  <si>
    <t>C7910</t>
  </si>
  <si>
    <t>L7912</t>
  </si>
  <si>
    <t>7912</t>
  </si>
  <si>
    <t>007°40'09.9"E</t>
  </si>
  <si>
    <t>48°04'44.0"N</t>
  </si>
  <si>
    <t>32400897</t>
  </si>
  <si>
    <t>5325925</t>
  </si>
  <si>
    <t>18-074-480-01-44</t>
  </si>
  <si>
    <t>DE-BW-0485</t>
  </si>
  <si>
    <t>Silber</t>
  </si>
  <si>
    <t>~grüble</t>
  </si>
  <si>
    <t>Silbergrüble</t>
  </si>
  <si>
    <t>7913</t>
  </si>
  <si>
    <t>007°56'18.3"E</t>
  </si>
  <si>
    <t>48°02'19.9"N</t>
  </si>
  <si>
    <t>DE-BW-0487</t>
  </si>
  <si>
    <t>Hasen</t>
  </si>
  <si>
    <t>~eckle</t>
  </si>
  <si>
    <t>Haseneckle</t>
  </si>
  <si>
    <t>C7914</t>
  </si>
  <si>
    <t>L7714</t>
  </si>
  <si>
    <t>008°10'07.2"E</t>
  </si>
  <si>
    <t>48°15'58.7"N</t>
  </si>
  <si>
    <t>32438307</t>
  </si>
  <si>
    <t>5346235</t>
  </si>
  <si>
    <t>DE-BW-0487a</t>
  </si>
  <si>
    <t>Niederbacher</t>
  </si>
  <si>
    <t>~ Eck</t>
  </si>
  <si>
    <t>Niederbacher Eck</t>
  </si>
  <si>
    <t>008°00'33.6"E</t>
  </si>
  <si>
    <t>48°17'43.8"N</t>
  </si>
  <si>
    <t>32426524</t>
  </si>
  <si>
    <t>5349619</t>
  </si>
  <si>
    <t>DE-BW-0488</t>
  </si>
  <si>
    <t>Neusatz</t>
  </si>
  <si>
    <t>~eck</t>
  </si>
  <si>
    <t>Neusatzeck</t>
  </si>
  <si>
    <t>L7314</t>
  </si>
  <si>
    <t>008°10'56.1"E</t>
  </si>
  <si>
    <t>48°40'08.2"N</t>
  </si>
  <si>
    <t>32439792</t>
  </si>
  <si>
    <t>5390977</t>
  </si>
  <si>
    <t>15-081-484-06-02</t>
  </si>
  <si>
    <t>L83a</t>
  </si>
  <si>
    <t>0</t>
  </si>
  <si>
    <t>DE-BW-0488a</t>
  </si>
  <si>
    <t>Pfingst</t>
  </si>
  <si>
    <t>Pfingsteck</t>
  </si>
  <si>
    <t>L7712</t>
  </si>
  <si>
    <t>007°56'31.6"E</t>
  </si>
  <si>
    <t>48°12'22.4"N</t>
  </si>
  <si>
    <t>18-075-481-41-22</t>
  </si>
  <si>
    <t>L110</t>
  </si>
  <si>
    <t>DE-BW-0490</t>
  </si>
  <si>
    <t>Haseneck</t>
  </si>
  <si>
    <t>008°05'25.6"E</t>
  </si>
  <si>
    <t>48°24'47.3"N</t>
  </si>
  <si>
    <t>32432694</t>
  </si>
  <si>
    <t>5362619</t>
  </si>
  <si>
    <t>18-080-482-34-45</t>
  </si>
  <si>
    <t>Str</t>
  </si>
  <si>
    <t>DE-BW-0490a</t>
  </si>
  <si>
    <t>Frauenbosch</t>
  </si>
  <si>
    <t>~ebene</t>
  </si>
  <si>
    <t>Frauenboschebene</t>
  </si>
  <si>
    <t>7315</t>
  </si>
  <si>
    <t>008°10'22.2"E</t>
  </si>
  <si>
    <t>48°40'24.1"N</t>
  </si>
  <si>
    <t>32439105</t>
  </si>
  <si>
    <t>5391476</t>
  </si>
  <si>
    <t>R1, S2 (SE)</t>
  </si>
  <si>
    <t>DE-BW-0490b</t>
  </si>
  <si>
    <t>Jockis
Strolchis</t>
  </si>
  <si>
    <t>~ebene
~graben</t>
  </si>
  <si>
    <t>Jockisebene
Strolchisgraben</t>
  </si>
  <si>
    <t>C8310</t>
  </si>
  <si>
    <t>L8312</t>
  </si>
  <si>
    <t>8313</t>
  </si>
  <si>
    <t>007°54'44.9"E</t>
  </si>
  <si>
    <t>47°39'01.4"N</t>
  </si>
  <si>
    <t>DE-BW-0491</t>
  </si>
  <si>
    <t>Plätzer</t>
  </si>
  <si>
    <t>~ Ebene</t>
  </si>
  <si>
    <t>Plätzer Ebene</t>
  </si>
  <si>
    <t>7813</t>
  </si>
  <si>
    <t>007°56'11.0"E</t>
  </si>
  <si>
    <t>48°07'29.8"N</t>
  </si>
  <si>
    <t>R1 KW</t>
  </si>
  <si>
    <t>DE-BW-0492</t>
  </si>
  <si>
    <t>Schlosswald</t>
  </si>
  <si>
    <t>Schlosswaldeck</t>
  </si>
  <si>
    <t>007°56'32.1"E</t>
  </si>
  <si>
    <t>48°03'36.2"N</t>
  </si>
  <si>
    <t>DE-BW-0492a</t>
  </si>
  <si>
    <t>Wiesneck</t>
  </si>
  <si>
    <t>Wiesnecksattel</t>
  </si>
  <si>
    <t>C8314</t>
  </si>
  <si>
    <t>L8114</t>
  </si>
  <si>
    <t>008°00'10.5"E</t>
  </si>
  <si>
    <t>47°58'01.8"N</t>
  </si>
  <si>
    <t>18-080-475-01-75</t>
  </si>
  <si>
    <t>Str (W)</t>
  </si>
  <si>
    <t>DE-BW-0492b</t>
  </si>
  <si>
    <t>Max-Wilhelm</t>
  </si>
  <si>
    <t>~höhe</t>
  </si>
  <si>
    <t>Max-Wilhelmhöhe</t>
  </si>
  <si>
    <t>C6718</t>
  </si>
  <si>
    <t>L6520</t>
  </si>
  <si>
    <t>6520</t>
  </si>
  <si>
    <t>009°04'59.3"E</t>
  </si>
  <si>
    <t>49°29'25.9"N</t>
  </si>
  <si>
    <t>32506021</t>
  </si>
  <si>
    <t>5481991</t>
  </si>
  <si>
    <t>15-090-492-30-88</t>
  </si>
  <si>
    <t>DE-BW-0493</t>
  </si>
  <si>
    <t>Auf der Eck</t>
  </si>
  <si>
    <t>~</t>
  </si>
  <si>
    <t>008°07'45.1"E</t>
  </si>
  <si>
    <t>48°18'41.7"N</t>
  </si>
  <si>
    <t>32435433</t>
  </si>
  <si>
    <t>5351298</t>
  </si>
  <si>
    <t>DE-BW-0495</t>
  </si>
  <si>
    <t>Brand</t>
  </si>
  <si>
    <t>~eck Lindle</t>
  </si>
  <si>
    <t>Brandeck Lindle</t>
  </si>
  <si>
    <t>008°02'09.6"E</t>
  </si>
  <si>
    <t>48°27'45.6"N</t>
  </si>
  <si>
    <t>32428736</t>
  </si>
  <si>
    <t>5368174</t>
  </si>
  <si>
    <t>18-080-482-14-72</t>
  </si>
  <si>
    <t>DE-BW-0495a</t>
  </si>
  <si>
    <t>Maier</t>
  </si>
  <si>
    <t>~ecke</t>
  </si>
  <si>
    <t>Maierecke</t>
  </si>
  <si>
    <t>008°13'25.0"E</t>
  </si>
  <si>
    <t>48°15'08.1"N</t>
  </si>
  <si>
    <t>DE-BW-0496</t>
  </si>
  <si>
    <t>Hercher</t>
  </si>
  <si>
    <t>Herchersattel</t>
  </si>
  <si>
    <t>L8112</t>
  </si>
  <si>
    <t>007°55'08.2"E</t>
  </si>
  <si>
    <t>47°57'23.2"N</t>
  </si>
  <si>
    <t>DE-BW-0498</t>
  </si>
  <si>
    <t>Burg</t>
  </si>
  <si>
    <t>Burgeck</t>
  </si>
  <si>
    <t>008°14'02.0"E</t>
  </si>
  <si>
    <t>48°18'52.9"N</t>
  </si>
  <si>
    <t>DE-BW-0502</t>
  </si>
  <si>
    <t>Neuwald</t>
  </si>
  <si>
    <t>Neuwaldeck</t>
  </si>
  <si>
    <t>8212</t>
  </si>
  <si>
    <t>007°47'29.7"E</t>
  </si>
  <si>
    <t>47°43'03.9"N</t>
  </si>
  <si>
    <t>18-074-474-47-29</t>
  </si>
  <si>
    <t>Str (N)</t>
  </si>
  <si>
    <t>DE-BW-0505</t>
  </si>
  <si>
    <t>Eck</t>
  </si>
  <si>
    <t>008°05'49.3"E</t>
  </si>
  <si>
    <t>48°17'42.2"N</t>
  </si>
  <si>
    <t>32433027</t>
  </si>
  <si>
    <t>5349489</t>
  </si>
  <si>
    <t>S2</t>
  </si>
  <si>
    <t>DE-BW-0505a</t>
  </si>
  <si>
    <t>Steig</t>
  </si>
  <si>
    <t>008°17'42.8"E</t>
  </si>
  <si>
    <t>48°22'12.0"N</t>
  </si>
  <si>
    <t>32447803</t>
  </si>
  <si>
    <t>5357666</t>
  </si>
  <si>
    <t>R2</t>
  </si>
  <si>
    <t>DE-BW-0507</t>
  </si>
  <si>
    <t>Leimen</t>
  </si>
  <si>
    <t>~löcher</t>
  </si>
  <si>
    <t>Leimenlöcher</t>
  </si>
  <si>
    <t>008°04'34.6"E</t>
  </si>
  <si>
    <t>48°26'13.8"N</t>
  </si>
  <si>
    <t>32431680</t>
  </si>
  <si>
    <t>5365303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</si>
</sst>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2" borderId="1" xfId="20" applyNumberFormat="1" applyFont="1" applyFill="1" applyBorder="1" applyAlignment="1">
      <alignment horizontal="center" vertical="center"/>
      <protection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NumberFormat="1" applyFont="1" applyFill="1" applyBorder="1" applyAlignment="1">
      <alignment horizontal="center" vertical="center"/>
      <protection/>
    </xf>
    <xf numFmtId="0" fontId="1" fillId="2" borderId="1" xfId="20" applyNumberFormat="1" applyFont="1" applyFill="1" applyBorder="1" applyAlignment="1">
      <alignment horizontal="center" vertical="center"/>
      <protection/>
    </xf>
    <xf numFmtId="49" fontId="1" fillId="3" borderId="1" xfId="20" applyNumberFormat="1" applyFont="1" applyFill="1" applyBorder="1" applyAlignment="1">
      <alignment horizontal="left" vertical="center"/>
      <protection/>
    </xf>
    <xf numFmtId="49" fontId="1" fillId="2" borderId="2" xfId="20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15" applyNumberFormat="1" applyFont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49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15" applyNumberFormat="1" applyFont="1" applyAlignment="1">
      <alignment horizontal="center" vertical="center"/>
    </xf>
    <xf numFmtId="1" fontId="3" fillId="0" borderId="0" xfId="0" applyNumberFormat="1" applyFont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15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10.7109375" style="0" bestFit="1" customWidth="1"/>
    <col min="2" max="2" width="10.28125" style="0" bestFit="1" customWidth="1"/>
    <col min="3" max="3" width="10.140625" style="0" bestFit="1" customWidth="1"/>
    <col min="4" max="4" width="14.421875" style="0" bestFit="1" customWidth="1"/>
    <col min="5" max="5" width="14.00390625" style="0" bestFit="1" customWidth="1"/>
    <col min="6" max="6" width="3.57421875" style="0" bestFit="1" customWidth="1"/>
    <col min="7" max="7" width="5.57421875" style="0" bestFit="1" customWidth="1"/>
    <col min="8" max="8" width="5.28125" style="0" bestFit="1" customWidth="1"/>
    <col min="9" max="9" width="4.7109375" style="0" bestFit="1" customWidth="1"/>
    <col min="10" max="11" width="7.00390625" style="0" bestFit="1" customWidth="1"/>
    <col min="12" max="12" width="10.57421875" style="0" bestFit="1" customWidth="1"/>
    <col min="13" max="13" width="9.8515625" style="0" bestFit="1" customWidth="1"/>
    <col min="15" max="15" width="11.57421875" style="0" bestFit="1" customWidth="1"/>
    <col min="16" max="16" width="13.57421875" style="0" bestFit="1" customWidth="1"/>
    <col min="17" max="17" width="9.00390625" style="0" bestFit="1" customWidth="1"/>
    <col min="18" max="18" width="3.57421875" style="0" bestFit="1" customWidth="1"/>
    <col min="19" max="19" width="4.00390625" style="0" bestFit="1" customWidth="1"/>
  </cols>
  <sheetData>
    <row r="1" spans="1:19" s="9" customFormat="1" ht="11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  <c r="N1" s="6" t="s">
        <v>13</v>
      </c>
      <c r="O1" s="6" t="s">
        <v>14</v>
      </c>
      <c r="P1" s="4" t="s">
        <v>15</v>
      </c>
      <c r="Q1" s="7" t="s">
        <v>16</v>
      </c>
      <c r="R1" s="6" t="s">
        <v>17</v>
      </c>
      <c r="S1" s="8" t="s">
        <v>18</v>
      </c>
    </row>
    <row r="2" spans="1:19" s="19" customFormat="1" ht="11.25">
      <c r="A2" s="10" t="s">
        <v>19</v>
      </c>
      <c r="B2" s="10" t="s">
        <v>20</v>
      </c>
      <c r="C2" s="10" t="s">
        <v>21</v>
      </c>
      <c r="D2" s="11" t="s">
        <v>22</v>
      </c>
      <c r="E2" s="12" t="str">
        <f>HYPERLINK("http://www.lv-bw.de/dv/service/getrds.asp?login=dv&amp;pw=anonymous&amp;VERSION=1.1.1&amp;SERVICE=WMS&amp;REQUEST=GetMap&amp;SRS=EPSG:31467&amp;BBOX=3435730,5378824,3438130,5381224&amp;WIDTH=600&amp;HEIGHT=600&amp;LAYERS=DVTK50K&amp;STYLES=&amp;FORMAT=png&amp;","1:50.000 (1px=4m)")</f>
        <v>1:50.000 (1px=4m)</v>
      </c>
      <c r="F2" s="13">
        <v>482</v>
      </c>
      <c r="G2" s="14" t="s">
        <v>23</v>
      </c>
      <c r="H2" s="14" t="s">
        <v>24</v>
      </c>
      <c r="I2" s="14">
        <v>7414</v>
      </c>
      <c r="J2" s="15">
        <v>3436930</v>
      </c>
      <c r="K2" s="15">
        <v>5380024</v>
      </c>
      <c r="L2" s="16" t="s">
        <v>25</v>
      </c>
      <c r="M2" s="16" t="s">
        <v>26</v>
      </c>
      <c r="N2" s="15" t="s">
        <v>27</v>
      </c>
      <c r="O2" s="15" t="s">
        <v>28</v>
      </c>
      <c r="P2" s="14"/>
      <c r="Q2" s="17" t="s">
        <v>29</v>
      </c>
      <c r="R2" s="13" t="s">
        <v>30</v>
      </c>
      <c r="S2" s="18"/>
    </row>
    <row r="3" spans="1:19" s="19" customFormat="1" ht="11.25">
      <c r="A3" s="10" t="s">
        <v>31</v>
      </c>
      <c r="B3" s="17" t="s">
        <v>32</v>
      </c>
      <c r="C3" s="10" t="s">
        <v>33</v>
      </c>
      <c r="D3" s="11" t="s">
        <v>34</v>
      </c>
      <c r="E3" s="12" t="str">
        <f>HYPERLINK("http://www.lv-bw.de/dv/service/getrds.asp?login=dv&amp;pw=anonymous&amp;VERSION=1.1.1&amp;SERVICE=WMS&amp;REQUEST=GetMap&amp;SRS=EPSG:31467&amp;BBOX=3437058,5379241,3439458,5381641&amp;WIDTH=600&amp;HEIGHT=600&amp;LAYERS=DVTK50K&amp;STYLES=&amp;FORMAT=png&amp;","1:50.000 (1px=4m)")</f>
        <v>1:50.000 (1px=4m)</v>
      </c>
      <c r="F3" s="13">
        <v>483</v>
      </c>
      <c r="G3" s="14" t="s">
        <v>23</v>
      </c>
      <c r="H3" s="14" t="s">
        <v>24</v>
      </c>
      <c r="I3" s="14">
        <v>7414</v>
      </c>
      <c r="J3" s="15">
        <v>3438258</v>
      </c>
      <c r="K3" s="15">
        <v>5380441</v>
      </c>
      <c r="L3" s="16" t="s">
        <v>35</v>
      </c>
      <c r="M3" s="16" t="s">
        <v>36</v>
      </c>
      <c r="N3" s="15" t="s">
        <v>37</v>
      </c>
      <c r="O3" s="15" t="s">
        <v>38</v>
      </c>
      <c r="P3" s="14"/>
      <c r="Q3" s="17" t="s">
        <v>29</v>
      </c>
      <c r="R3" s="13" t="s">
        <v>30</v>
      </c>
      <c r="S3" s="18"/>
    </row>
    <row r="4" spans="1:19" s="19" customFormat="1" ht="11.25">
      <c r="A4" s="20" t="s">
        <v>39</v>
      </c>
      <c r="B4" s="21" t="s">
        <v>40</v>
      </c>
      <c r="C4" s="22" t="s">
        <v>41</v>
      </c>
      <c r="D4" s="23" t="s">
        <v>42</v>
      </c>
      <c r="E4" s="24" t="str">
        <f>HYPERLINK("http://www.lv-bw.de/dv/service/getrds.asp?login=dv&amp;pw=anonymous&amp;VERSION=1.1.1&amp;SERVICE=WMS&amp;REQUEST=GetMap&amp;SRS=EPSG:31467&amp;BBOX=3399733,5326415,3402133,5328815&amp;WIDTH=600&amp;HEIGHT=600&amp;LAYERS=DVTK50K&amp;STYLES=&amp;FORMAT=png&amp;","1:50.000 (1px=4m)")</f>
        <v>1:50.000 (1px=4m)</v>
      </c>
      <c r="F4" s="25">
        <v>483</v>
      </c>
      <c r="G4" s="26" t="s">
        <v>43</v>
      </c>
      <c r="H4" s="26" t="s">
        <v>44</v>
      </c>
      <c r="I4" s="14" t="s">
        <v>45</v>
      </c>
      <c r="J4" s="27">
        <v>3400933</v>
      </c>
      <c r="K4" s="27">
        <v>5327615</v>
      </c>
      <c r="L4" s="16" t="s">
        <v>46</v>
      </c>
      <c r="M4" s="16" t="s">
        <v>47</v>
      </c>
      <c r="N4" s="14" t="s">
        <v>48</v>
      </c>
      <c r="O4" s="14" t="s">
        <v>49</v>
      </c>
      <c r="P4" s="27" t="s">
        <v>50</v>
      </c>
      <c r="Q4" s="28" t="s">
        <v>29</v>
      </c>
      <c r="R4" s="13">
        <v>1</v>
      </c>
      <c r="S4" s="13"/>
    </row>
    <row r="5" spans="1:19" s="19" customFormat="1" ht="11.25">
      <c r="A5" s="10" t="s">
        <v>51</v>
      </c>
      <c r="B5" s="10" t="s">
        <v>52</v>
      </c>
      <c r="C5" s="10" t="s">
        <v>53</v>
      </c>
      <c r="D5" s="11" t="s">
        <v>54</v>
      </c>
      <c r="E5" s="12" t="str">
        <f>HYPERLINK("http://www.lv-bw.de/dv/service/getrds.asp?login=dv&amp;pw=anonymous&amp;VERSION=1.1.1&amp;SERVICE=WMS&amp;REQUEST=GetMap&amp;SRS=EPSG:31467&amp;BBOX=3419715,5321653,3422115,5324053&amp;WIDTH=600&amp;HEIGHT=600&amp;LAYERS=DVTK50K&amp;STYLES=&amp;FORMAT=png&amp;","1:50.000 (1px=4m)")</f>
        <v>1:50.000 (1px=4m)</v>
      </c>
      <c r="F5" s="29">
        <v>485</v>
      </c>
      <c r="G5" s="14" t="s">
        <v>43</v>
      </c>
      <c r="H5" s="14" t="s">
        <v>44</v>
      </c>
      <c r="I5" s="14" t="s">
        <v>55</v>
      </c>
      <c r="J5" s="15">
        <v>3420915</v>
      </c>
      <c r="K5" s="15">
        <v>5322853</v>
      </c>
      <c r="L5" s="16" t="s">
        <v>56</v>
      </c>
      <c r="M5" s="16" t="s">
        <v>57</v>
      </c>
      <c r="N5" s="15">
        <v>32420871</v>
      </c>
      <c r="O5" s="15">
        <v>5321165</v>
      </c>
      <c r="P5" s="14"/>
      <c r="Q5" s="10" t="s">
        <v>29</v>
      </c>
      <c r="R5" s="29">
        <v>1</v>
      </c>
      <c r="S5" s="16"/>
    </row>
    <row r="6" spans="1:19" s="19" customFormat="1" ht="11.25">
      <c r="A6" s="10" t="s">
        <v>58</v>
      </c>
      <c r="B6" s="10" t="s">
        <v>59</v>
      </c>
      <c r="C6" s="10" t="s">
        <v>60</v>
      </c>
      <c r="D6" s="11" t="s">
        <v>61</v>
      </c>
      <c r="E6" s="12" t="str">
        <f>HYPERLINK("http://www.lv-bw.de/dv/service/getrds.asp?login=dv&amp;pw=anonymous&amp;VERSION=1.1.1&amp;SERVICE=WMS&amp;REQUEST=GetMap&amp;SRS=EPSG:31467&amp;BBOX=3437158,5346734,3439558,5349134&amp;WIDTH=600&amp;HEIGHT=600&amp;LAYERS=DVTK50K&amp;STYLES=&amp;FORMAT=png&amp;","1:50.000 (1px=4m)")</f>
        <v>1:50.000 (1px=4m)</v>
      </c>
      <c r="F6" s="13">
        <v>487</v>
      </c>
      <c r="G6" s="14" t="s">
        <v>62</v>
      </c>
      <c r="H6" s="14" t="s">
        <v>63</v>
      </c>
      <c r="I6" s="14">
        <v>7715</v>
      </c>
      <c r="J6" s="15">
        <v>3438358</v>
      </c>
      <c r="K6" s="15">
        <v>5347934</v>
      </c>
      <c r="L6" s="16" t="s">
        <v>64</v>
      </c>
      <c r="M6" s="16" t="s">
        <v>65</v>
      </c>
      <c r="N6" s="15" t="s">
        <v>66</v>
      </c>
      <c r="O6" s="15" t="s">
        <v>67</v>
      </c>
      <c r="P6" s="14"/>
      <c r="Q6" s="10" t="s">
        <v>29</v>
      </c>
      <c r="R6" s="13" t="s">
        <v>30</v>
      </c>
      <c r="S6" s="18"/>
    </row>
    <row r="7" spans="1:19" s="19" customFormat="1" ht="11.25">
      <c r="A7" s="10" t="s">
        <v>68</v>
      </c>
      <c r="B7" s="17" t="s">
        <v>69</v>
      </c>
      <c r="C7" s="17" t="s">
        <v>70</v>
      </c>
      <c r="D7" s="11" t="s">
        <v>71</v>
      </c>
      <c r="E7" s="12" t="str">
        <f>HYPERLINK("http://www.lv-bw.de/dv/service/getrds.asp?login=dv&amp;pw=anonymous&amp;VERSION=1.1.1&amp;SERVICE=WMS&amp;REQUEST=GetMap&amp;SRS=EPSG:31467&amp;BBOX=3425371,5350119,3427771,5352519&amp;WIDTH=600&amp;HEIGHT=600&amp;LAYERS=DVTK50K&amp;STYLES=&amp;FORMAT=png&amp;","1:50.000 (1px=4m)")</f>
        <v>1:50.000 (1px=4m)</v>
      </c>
      <c r="F7" s="13">
        <v>487</v>
      </c>
      <c r="G7" s="14" t="s">
        <v>62</v>
      </c>
      <c r="H7" s="14" t="s">
        <v>63</v>
      </c>
      <c r="I7" s="14">
        <v>7714</v>
      </c>
      <c r="J7" s="15">
        <v>3426571</v>
      </c>
      <c r="K7" s="15">
        <v>5351319</v>
      </c>
      <c r="L7" s="16" t="s">
        <v>72</v>
      </c>
      <c r="M7" s="16" t="s">
        <v>73</v>
      </c>
      <c r="N7" s="15" t="s">
        <v>74</v>
      </c>
      <c r="O7" s="15" t="s">
        <v>75</v>
      </c>
      <c r="P7" s="14"/>
      <c r="Q7" s="17" t="s">
        <v>29</v>
      </c>
      <c r="R7" s="13" t="s">
        <v>30</v>
      </c>
      <c r="S7" s="18"/>
    </row>
    <row r="8" spans="1:19" s="19" customFormat="1" ht="11.25">
      <c r="A8" s="10" t="s">
        <v>76</v>
      </c>
      <c r="B8" s="10" t="s">
        <v>77</v>
      </c>
      <c r="C8" s="10" t="s">
        <v>78</v>
      </c>
      <c r="D8" s="11" t="s">
        <v>79</v>
      </c>
      <c r="E8" s="12" t="str">
        <f>HYPERLINK("http://www.lv-bw.de/dv/service/getrds.asp?login=dv&amp;pw=anonymous&amp;VERSION=1.1.1&amp;SERVICE=WMS&amp;REQUEST=GetMap&amp;SRS=EPSG:31467&amp;BBOX=3438643,5391493,3441043,5393893&amp;WIDTH=600&amp;HEIGHT=600&amp;LAYERS=DVTK50K&amp;STYLES=&amp;FORMAT=png&amp;","1:50.000 (1px=4m)")</f>
        <v>1:50.000 (1px=4m)</v>
      </c>
      <c r="F8" s="13">
        <v>488</v>
      </c>
      <c r="G8" s="14" t="s">
        <v>23</v>
      </c>
      <c r="H8" s="14" t="s">
        <v>80</v>
      </c>
      <c r="I8" s="14">
        <v>7315</v>
      </c>
      <c r="J8" s="15">
        <v>3439843</v>
      </c>
      <c r="K8" s="15">
        <v>5392693</v>
      </c>
      <c r="L8" s="16" t="s">
        <v>81</v>
      </c>
      <c r="M8" s="16" t="s">
        <v>82</v>
      </c>
      <c r="N8" s="15" t="s">
        <v>83</v>
      </c>
      <c r="O8" s="15" t="s">
        <v>84</v>
      </c>
      <c r="P8" s="14" t="s">
        <v>85</v>
      </c>
      <c r="Q8" s="17" t="s">
        <v>86</v>
      </c>
      <c r="R8" s="13" t="s">
        <v>87</v>
      </c>
      <c r="S8" s="18"/>
    </row>
    <row r="9" spans="1:19" s="19" customFormat="1" ht="11.25">
      <c r="A9" s="10" t="s">
        <v>88</v>
      </c>
      <c r="B9" s="10" t="s">
        <v>89</v>
      </c>
      <c r="C9" s="10" t="s">
        <v>78</v>
      </c>
      <c r="D9" s="11" t="s">
        <v>90</v>
      </c>
      <c r="E9" s="12" t="str">
        <f>HYPERLINK("http://www.lv-bw.de/dv/service/getrds.asp?login=dv&amp;pw=anonymous&amp;VERSION=1.1.1&amp;SERVICE=WMS&amp;REQUEST=GetMap&amp;SRS=EPSG:31467&amp;BBOX=3420246,5340258,3422646,5342658&amp;WIDTH=600&amp;HEIGHT=600&amp;LAYERS=DVTK50K&amp;STYLES=&amp;FORMAT=png&amp;","1:50.000 (1px=4m)")</f>
        <v>1:50.000 (1px=4m)</v>
      </c>
      <c r="F9" s="29">
        <v>488</v>
      </c>
      <c r="G9" s="14" t="s">
        <v>43</v>
      </c>
      <c r="H9" s="14" t="s">
        <v>91</v>
      </c>
      <c r="I9" s="14">
        <v>7713</v>
      </c>
      <c r="J9" s="15">
        <v>3421446</v>
      </c>
      <c r="K9" s="15">
        <v>5341458</v>
      </c>
      <c r="L9" s="16" t="s">
        <v>92</v>
      </c>
      <c r="M9" s="16" t="s">
        <v>93</v>
      </c>
      <c r="N9" s="15">
        <v>32421402</v>
      </c>
      <c r="O9" s="15">
        <v>5339762</v>
      </c>
      <c r="P9" s="14" t="s">
        <v>94</v>
      </c>
      <c r="Q9" s="10" t="s">
        <v>95</v>
      </c>
      <c r="R9" s="29">
        <v>0</v>
      </c>
      <c r="S9" s="16"/>
    </row>
    <row r="10" spans="1:19" s="19" customFormat="1" ht="11.25">
      <c r="A10" s="10" t="s">
        <v>96</v>
      </c>
      <c r="B10" s="10" t="s">
        <v>59</v>
      </c>
      <c r="C10" s="10" t="s">
        <v>78</v>
      </c>
      <c r="D10" s="11" t="s">
        <v>97</v>
      </c>
      <c r="E10" s="12" t="str">
        <f>HYPERLINK("http://www.lv-bw.de/dv/service/getrds.asp?login=dv&amp;pw=anonymous&amp;VERSION=1.1.1&amp;SERVICE=WMS&amp;REQUEST=GetMap&amp;SRS=EPSG:31467&amp;BBOX=3431543,5363124,3433943,5365524&amp;WIDTH=600&amp;HEIGHT=600&amp;LAYERS=DVTK50K&amp;STYLES=&amp;FORMAT=png&amp;","1:50.000 (1px=4m)")</f>
        <v>1:50.000 (1px=4m)</v>
      </c>
      <c r="F10" s="13">
        <v>490</v>
      </c>
      <c r="G10" s="14" t="s">
        <v>23</v>
      </c>
      <c r="H10" s="14" t="s">
        <v>24</v>
      </c>
      <c r="I10" s="14">
        <v>7514</v>
      </c>
      <c r="J10" s="15">
        <v>3432743</v>
      </c>
      <c r="K10" s="15">
        <v>5364324</v>
      </c>
      <c r="L10" s="16" t="s">
        <v>98</v>
      </c>
      <c r="M10" s="16" t="s">
        <v>99</v>
      </c>
      <c r="N10" s="15" t="s">
        <v>100</v>
      </c>
      <c r="O10" s="15" t="s">
        <v>101</v>
      </c>
      <c r="P10" s="14" t="s">
        <v>102</v>
      </c>
      <c r="Q10" s="17" t="s">
        <v>103</v>
      </c>
      <c r="R10" s="13">
        <v>1</v>
      </c>
      <c r="S10" s="18"/>
    </row>
    <row r="11" spans="1:19" s="19" customFormat="1" ht="11.25">
      <c r="A11" s="10" t="s">
        <v>104</v>
      </c>
      <c r="B11" s="10" t="s">
        <v>105</v>
      </c>
      <c r="C11" s="10" t="s">
        <v>106</v>
      </c>
      <c r="D11" s="11" t="s">
        <v>107</v>
      </c>
      <c r="E11" s="12" t="str">
        <f>HYPERLINK("http://www.lv-bw.de/dv/service/getrds.asp?login=dv&amp;pw=anonymous&amp;VERSION=1.1.1&amp;SERVICE=WMS&amp;REQUEST=GetMap&amp;SRS=EPSG:31467&amp;BBOX=3437841,5392538,3440241,5394938&amp;WIDTH=600&amp;HEIGHT=600&amp;LAYERS=DVTK50K&amp;STYLES=&amp;FORMAT=png&amp;","1:50.000 (1px=4m)")</f>
        <v>1:50.000 (1px=4m)</v>
      </c>
      <c r="F11" s="29">
        <v>492</v>
      </c>
      <c r="G11" s="14" t="s">
        <v>23</v>
      </c>
      <c r="H11" s="14" t="s">
        <v>80</v>
      </c>
      <c r="I11" s="14" t="s">
        <v>108</v>
      </c>
      <c r="J11" s="15">
        <v>3439156</v>
      </c>
      <c r="K11" s="15">
        <v>5393193</v>
      </c>
      <c r="L11" s="16" t="s">
        <v>109</v>
      </c>
      <c r="M11" s="16" t="s">
        <v>110</v>
      </c>
      <c r="N11" s="15" t="s">
        <v>111</v>
      </c>
      <c r="O11" s="15" t="s">
        <v>112</v>
      </c>
      <c r="P11" s="14"/>
      <c r="Q11" s="10" t="s">
        <v>113</v>
      </c>
      <c r="R11" s="29">
        <v>1</v>
      </c>
      <c r="S11" s="16"/>
    </row>
    <row r="12" spans="1:19" s="19" customFormat="1" ht="22.5">
      <c r="A12" s="10" t="s">
        <v>114</v>
      </c>
      <c r="B12" s="30" t="s">
        <v>115</v>
      </c>
      <c r="C12" s="30" t="s">
        <v>116</v>
      </c>
      <c r="D12" s="31" t="s">
        <v>117</v>
      </c>
      <c r="E12" s="32" t="str">
        <f>HYPERLINK("http://www.lv-bw.de/dv/service/getrds.asp?login=dv&amp;pw=anonymous&amp;VERSION=1.1.1&amp;SERVICE=WMS&amp;REQUEST=GetMap&amp;SRS=EPSG:31467&amp;BBOX=3417173,5278488,3419573,5280888&amp;WIDTH=600&amp;HEIGHT=600&amp;LAYERS=DVTK50K&amp;STYLES=&amp;FORMAT=png&amp;","1:50.000 (1px=4m)")</f>
        <v>1:50.000 (1px=4m)</v>
      </c>
      <c r="F12" s="29">
        <v>490</v>
      </c>
      <c r="G12" s="14" t="s">
        <v>118</v>
      </c>
      <c r="H12" s="14" t="s">
        <v>119</v>
      </c>
      <c r="I12" s="14" t="s">
        <v>120</v>
      </c>
      <c r="J12" s="15">
        <v>3418373</v>
      </c>
      <c r="K12" s="15">
        <v>5279688</v>
      </c>
      <c r="L12" s="16" t="s">
        <v>121</v>
      </c>
      <c r="M12" s="16" t="s">
        <v>122</v>
      </c>
      <c r="N12" s="15">
        <v>32418329</v>
      </c>
      <c r="O12" s="15">
        <v>5278016</v>
      </c>
      <c r="P12" s="14"/>
      <c r="Q12" s="10" t="s">
        <v>29</v>
      </c>
      <c r="R12" s="29">
        <v>1</v>
      </c>
      <c r="S12" s="16"/>
    </row>
    <row r="13" spans="1:19" s="19" customFormat="1" ht="11.25">
      <c r="A13" s="10" t="s">
        <v>123</v>
      </c>
      <c r="B13" s="10" t="s">
        <v>124</v>
      </c>
      <c r="C13" s="10" t="s">
        <v>125</v>
      </c>
      <c r="D13" s="11" t="s">
        <v>126</v>
      </c>
      <c r="E13" s="12" t="str">
        <f>HYPERLINK("http://www.lv-bw.de/dv/service/getrds.asp?login=dv&amp;pw=anonymous&amp;VERSION=1.1.1&amp;SERVICE=WMS&amp;REQUEST=GetMap&amp;SRS=EPSG:31467&amp;BBOX=3419696,5331227,3422096,5333627&amp;WIDTH=600&amp;HEIGHT=600&amp;LAYERS=DVTK50K&amp;STYLES=&amp;FORMAT=png&amp;","1:50.000 (1px=4m)")</f>
        <v>1:50.000 (1px=4m)</v>
      </c>
      <c r="F13" s="29">
        <v>491</v>
      </c>
      <c r="G13" s="14" t="s">
        <v>43</v>
      </c>
      <c r="H13" s="14" t="s">
        <v>44</v>
      </c>
      <c r="I13" s="14" t="s">
        <v>127</v>
      </c>
      <c r="J13" s="15">
        <v>3420896</v>
      </c>
      <c r="K13" s="15">
        <v>5332427</v>
      </c>
      <c r="L13" s="16" t="s">
        <v>128</v>
      </c>
      <c r="M13" s="16" t="s">
        <v>129</v>
      </c>
      <c r="N13" s="15">
        <v>32420852</v>
      </c>
      <c r="O13" s="15">
        <v>5330734</v>
      </c>
      <c r="P13" s="14"/>
      <c r="Q13" s="10" t="s">
        <v>130</v>
      </c>
      <c r="R13" s="29">
        <v>1</v>
      </c>
      <c r="S13" s="16"/>
    </row>
    <row r="14" spans="1:19" s="19" customFormat="1" ht="11.25">
      <c r="A14" s="10" t="s">
        <v>131</v>
      </c>
      <c r="B14" s="10" t="s">
        <v>132</v>
      </c>
      <c r="C14" s="10" t="s">
        <v>78</v>
      </c>
      <c r="D14" s="11" t="s">
        <v>133</v>
      </c>
      <c r="E14" s="12" t="str">
        <f>HYPERLINK("http://www.lv-bw.de/dv/service/getrds.asp?login=dv&amp;pw=anonymous&amp;VERSION=1.1.1&amp;SERVICE=WMS&amp;REQUEST=GetMap&amp;SRS=EPSG:31467&amp;BBOX=3420033,5324006,3422433,5326406&amp;WIDTH=600&amp;HEIGHT=600&amp;LAYERS=DVTK50K&amp;STYLES=&amp;FORMAT=png&amp;","1:50.000 (1px=4m)")</f>
        <v>1:50.000 (1px=4m)</v>
      </c>
      <c r="F14" s="29">
        <v>492</v>
      </c>
      <c r="G14" s="14" t="s">
        <v>43</v>
      </c>
      <c r="H14" s="14" t="s">
        <v>44</v>
      </c>
      <c r="I14" s="14">
        <v>7913</v>
      </c>
      <c r="J14" s="15">
        <v>3421233</v>
      </c>
      <c r="K14" s="15">
        <v>5325206</v>
      </c>
      <c r="L14" s="16" t="s">
        <v>134</v>
      </c>
      <c r="M14" s="16" t="s">
        <v>135</v>
      </c>
      <c r="N14" s="15">
        <v>32421189</v>
      </c>
      <c r="O14" s="15">
        <v>5323516</v>
      </c>
      <c r="P14" s="14"/>
      <c r="Q14" s="10" t="s">
        <v>29</v>
      </c>
      <c r="R14" s="29">
        <v>1</v>
      </c>
      <c r="S14" s="16"/>
    </row>
    <row r="15" spans="1:19" s="19" customFormat="1" ht="11.25">
      <c r="A15" s="10" t="s">
        <v>136</v>
      </c>
      <c r="B15" s="10" t="s">
        <v>137</v>
      </c>
      <c r="C15" s="10" t="s">
        <v>41</v>
      </c>
      <c r="D15" s="11" t="s">
        <v>138</v>
      </c>
      <c r="E15" s="12" t="str">
        <f>HYPERLINK("http://www.lv-bw.de/dv/service/getrds.asp?login=dv&amp;pw=anonymous&amp;VERSION=1.1.1&amp;SERVICE=WMS&amp;REQUEST=GetMap&amp;SRS=EPSG:31467&amp;BBOX=3424421,5313617,3426821,5316017&amp;WIDTH=600&amp;HEIGHT=600&amp;LAYERS=DVTK50K&amp;STYLES=&amp;FORMAT=png&amp;","1:50.000 (1px=4m)")</f>
        <v>1:50.000 (1px=4m)</v>
      </c>
      <c r="F15" s="29">
        <v>492</v>
      </c>
      <c r="G15" s="14" t="s">
        <v>139</v>
      </c>
      <c r="H15" s="14" t="s">
        <v>140</v>
      </c>
      <c r="I15" s="14">
        <v>8014</v>
      </c>
      <c r="J15" s="15">
        <v>3425621</v>
      </c>
      <c r="K15" s="15">
        <v>5314817</v>
      </c>
      <c r="L15" s="16" t="s">
        <v>141</v>
      </c>
      <c r="M15" s="16" t="s">
        <v>142</v>
      </c>
      <c r="N15" s="15">
        <v>32425575</v>
      </c>
      <c r="O15" s="15">
        <v>5313132</v>
      </c>
      <c r="P15" s="14" t="s">
        <v>143</v>
      </c>
      <c r="Q15" s="10" t="s">
        <v>144</v>
      </c>
      <c r="R15" s="29">
        <v>0</v>
      </c>
      <c r="S15" s="16"/>
    </row>
    <row r="16" spans="1:19" s="19" customFormat="1" ht="11.25">
      <c r="A16" s="20" t="s">
        <v>145</v>
      </c>
      <c r="B16" s="33" t="s">
        <v>146</v>
      </c>
      <c r="C16" s="33" t="s">
        <v>147</v>
      </c>
      <c r="D16" s="33" t="s">
        <v>148</v>
      </c>
      <c r="E16" s="24" t="str">
        <f>HYPERLINK("http://www.lv-bw.de/dv/service/getrds.asp?login=dv&amp;pw=anonymous&amp;VERSION=1.1.1&amp;SERVICE=WMS&amp;REQUEST=GetMap&amp;SRS=EPSG:31467&amp;BBOX=3504898,5482544,3507298,5484944&amp;WIDTH=600&amp;HEIGHT=600&amp;LAYERS=DVTK50K&amp;STYLES=&amp;FORMAT=png&amp;","1:50.000 (1px=4m)")</f>
        <v>1:50.000 (1px=4m)</v>
      </c>
      <c r="F16" s="34">
        <v>492</v>
      </c>
      <c r="G16" s="14" t="s">
        <v>149</v>
      </c>
      <c r="H16" s="14" t="s">
        <v>150</v>
      </c>
      <c r="I16" s="14" t="s">
        <v>151</v>
      </c>
      <c r="J16" s="27">
        <v>3506098</v>
      </c>
      <c r="K16" s="27">
        <v>5483744</v>
      </c>
      <c r="L16" s="16" t="s">
        <v>152</v>
      </c>
      <c r="M16" s="16" t="s">
        <v>153</v>
      </c>
      <c r="N16" s="14" t="s">
        <v>154</v>
      </c>
      <c r="O16" s="27" t="s">
        <v>155</v>
      </c>
      <c r="P16" s="27" t="s">
        <v>156</v>
      </c>
      <c r="Q16" s="20" t="s">
        <v>103</v>
      </c>
      <c r="R16" s="35">
        <v>0</v>
      </c>
      <c r="S16" s="35"/>
    </row>
    <row r="17" spans="1:19" s="19" customFormat="1" ht="11.25">
      <c r="A17" s="10" t="s">
        <v>157</v>
      </c>
      <c r="B17" s="10" t="s">
        <v>158</v>
      </c>
      <c r="C17" s="10" t="s">
        <v>159</v>
      </c>
      <c r="D17" s="11" t="s">
        <v>158</v>
      </c>
      <c r="E17" s="12" t="str">
        <f>HYPERLINK("http://www.lv-bw.de/dv/service/getrds.asp?login=dv&amp;pw=anonymous&amp;VERSION=1.1.1&amp;SERVICE=WMS&amp;REQUEST=GetMap&amp;SRS=EPSG:31467&amp;BBOX=3434283,5351799,3436683,5354199&amp;WIDTH=600&amp;HEIGHT=600&amp;LAYERS=DVTK50K&amp;STYLES=&amp;FORMAT=png&amp;","1:50.000 (1px=4m)")</f>
        <v>1:50.000 (1px=4m)</v>
      </c>
      <c r="F17" s="13">
        <v>493</v>
      </c>
      <c r="G17" s="14" t="s">
        <v>62</v>
      </c>
      <c r="H17" s="14" t="s">
        <v>63</v>
      </c>
      <c r="I17" s="14">
        <v>7614</v>
      </c>
      <c r="J17" s="15">
        <v>3435483</v>
      </c>
      <c r="K17" s="15">
        <v>5352999</v>
      </c>
      <c r="L17" s="16" t="s">
        <v>160</v>
      </c>
      <c r="M17" s="16" t="s">
        <v>161</v>
      </c>
      <c r="N17" s="15" t="s">
        <v>162</v>
      </c>
      <c r="O17" s="15" t="s">
        <v>163</v>
      </c>
      <c r="P17" s="14"/>
      <c r="Q17" s="10" t="s">
        <v>29</v>
      </c>
      <c r="R17" s="13" t="s">
        <v>30</v>
      </c>
      <c r="S17" s="18"/>
    </row>
    <row r="18" spans="1:19" s="19" customFormat="1" ht="11.25">
      <c r="A18" s="10" t="s">
        <v>164</v>
      </c>
      <c r="B18" s="10" t="s">
        <v>165</v>
      </c>
      <c r="C18" s="10" t="s">
        <v>166</v>
      </c>
      <c r="D18" s="11" t="s">
        <v>167</v>
      </c>
      <c r="E18" s="12" t="str">
        <f>HYPERLINK("http://www.lv-bw.de/dv/service/getrds.asp?login=dv&amp;pw=anonymous&amp;VERSION=1.1.1&amp;SERVICE=WMS&amp;REQUEST=GetMap&amp;SRS=EPSG:31467&amp;BBOX=3427583,5368681,3429983,5371081&amp;WIDTH=600&amp;HEIGHT=600&amp;LAYERS=DVTK50K&amp;STYLES=&amp;FORMAT=png&amp;","1:50.000 (1px=4m)")</f>
        <v>1:50.000 (1px=4m)</v>
      </c>
      <c r="F18" s="13">
        <v>495</v>
      </c>
      <c r="G18" s="14" t="s">
        <v>23</v>
      </c>
      <c r="H18" s="14" t="s">
        <v>24</v>
      </c>
      <c r="I18" s="14">
        <v>7514</v>
      </c>
      <c r="J18" s="15">
        <v>3428783</v>
      </c>
      <c r="K18" s="15">
        <v>5369881</v>
      </c>
      <c r="L18" s="16" t="s">
        <v>168</v>
      </c>
      <c r="M18" s="16" t="s">
        <v>169</v>
      </c>
      <c r="N18" s="15" t="s">
        <v>170</v>
      </c>
      <c r="O18" s="15" t="s">
        <v>171</v>
      </c>
      <c r="P18" s="14" t="s">
        <v>172</v>
      </c>
      <c r="Q18" s="10" t="s">
        <v>103</v>
      </c>
      <c r="R18" s="29" t="s">
        <v>87</v>
      </c>
      <c r="S18" s="16"/>
    </row>
    <row r="19" spans="1:19" s="19" customFormat="1" ht="11.25">
      <c r="A19" s="10" t="s">
        <v>173</v>
      </c>
      <c r="B19" s="10" t="s">
        <v>174</v>
      </c>
      <c r="C19" s="10" t="s">
        <v>175</v>
      </c>
      <c r="D19" s="11" t="s">
        <v>176</v>
      </c>
      <c r="E19" s="12" t="str">
        <f>HYPERLINK("http://www.lv-bw.de/dv/service/getrds.asp?login=dv&amp;pw=anonymous&amp;VERSION=1.1.1&amp;SERVICE=WMS&amp;REQUEST=GetMap&amp;SRS=EPSG:31467&amp;BBOX=3441221,5345127,3443621,5347527&amp;WIDTH=600&amp;HEIGHT=600&amp;LAYERS=DVTK50K&amp;STYLES=&amp;FORMAT=png&amp;","1:50.000 (1px=4m)")</f>
        <v>1:50.000 (1px=4m)</v>
      </c>
      <c r="F19" s="29">
        <v>495</v>
      </c>
      <c r="G19" s="14" t="s">
        <v>62</v>
      </c>
      <c r="H19" s="14" t="s">
        <v>63</v>
      </c>
      <c r="I19" s="14">
        <v>7715</v>
      </c>
      <c r="J19" s="15">
        <v>3442421</v>
      </c>
      <c r="K19" s="15">
        <v>5346327</v>
      </c>
      <c r="L19" s="16" t="s">
        <v>177</v>
      </c>
      <c r="M19" s="16" t="s">
        <v>178</v>
      </c>
      <c r="N19" s="15">
        <v>32442368</v>
      </c>
      <c r="O19" s="15">
        <v>5344629</v>
      </c>
      <c r="P19" s="14"/>
      <c r="Q19" s="10" t="s">
        <v>29</v>
      </c>
      <c r="R19" s="29">
        <v>1</v>
      </c>
      <c r="S19" s="16"/>
    </row>
    <row r="20" spans="1:19" s="19" customFormat="1" ht="11.25">
      <c r="A20" s="10" t="s">
        <v>179</v>
      </c>
      <c r="B20" s="36" t="s">
        <v>180</v>
      </c>
      <c r="C20" s="37" t="s">
        <v>41</v>
      </c>
      <c r="D20" s="38" t="s">
        <v>181</v>
      </c>
      <c r="E20" s="24" t="str">
        <f>HYPERLINK("http://www.lv-bw.de/dv/service/getrds.asp?login=dv&amp;pw=anonymous&amp;VERSION=1.1.1&amp;SERVICE=WMS&amp;REQUEST=GetMap&amp;SRS=EPSG:31467&amp;BBOX=3418134,5312509,3420534,5314909&amp;WIDTH=600&amp;HEIGHT=600&amp;LAYERS=DVTK50K&amp;STYLES=&amp;FORMAT=png&amp;","1:50.000 (1px=4m)")</f>
        <v>1:50.000 (1px=4m)</v>
      </c>
      <c r="F20" s="13">
        <v>496</v>
      </c>
      <c r="G20" s="14" t="s">
        <v>118</v>
      </c>
      <c r="H20" s="14" t="s">
        <v>182</v>
      </c>
      <c r="I20" s="14">
        <v>8013</v>
      </c>
      <c r="J20" s="15">
        <v>3419334</v>
      </c>
      <c r="K20" s="15">
        <v>5313709</v>
      </c>
      <c r="L20" s="16" t="s">
        <v>183</v>
      </c>
      <c r="M20" s="16" t="s">
        <v>184</v>
      </c>
      <c r="N20" s="15">
        <v>32419291</v>
      </c>
      <c r="O20" s="15">
        <v>5312025</v>
      </c>
      <c r="P20" s="14"/>
      <c r="Q20" s="17" t="s">
        <v>29</v>
      </c>
      <c r="R20" s="13" t="s">
        <v>30</v>
      </c>
      <c r="S20" s="18"/>
    </row>
    <row r="21" spans="1:19" s="19" customFormat="1" ht="11.25">
      <c r="A21" s="10" t="s">
        <v>185</v>
      </c>
      <c r="B21" s="10" t="s">
        <v>186</v>
      </c>
      <c r="C21" s="10" t="s">
        <v>78</v>
      </c>
      <c r="D21" s="11" t="s">
        <v>187</v>
      </c>
      <c r="E21" s="12" t="str">
        <f>HYPERLINK("http://www.lv-bw.de/dv/service/getrds.asp?login=dv&amp;pw=anonymous&amp;VERSION=1.1.1&amp;SERVICE=WMS&amp;REQUEST=GetMap&amp;SRS=EPSG:31467&amp;BBOX=3442053,5352062,3444453,5354462&amp;WIDTH=600&amp;HEIGHT=600&amp;LAYERS=DVTK50K&amp;STYLES=&amp;FORMAT=png&amp;","1:50.000 (1px=4m)")</f>
        <v>1:50.000 (1px=4m)</v>
      </c>
      <c r="F21" s="29">
        <v>498</v>
      </c>
      <c r="G21" s="14" t="s">
        <v>62</v>
      </c>
      <c r="H21" s="14" t="s">
        <v>63</v>
      </c>
      <c r="I21" s="14">
        <v>7615</v>
      </c>
      <c r="J21" s="15">
        <v>3443253</v>
      </c>
      <c r="K21" s="15">
        <v>5353262</v>
      </c>
      <c r="L21" s="16" t="s">
        <v>188</v>
      </c>
      <c r="M21" s="16" t="s">
        <v>189</v>
      </c>
      <c r="N21" s="15">
        <v>32443200</v>
      </c>
      <c r="O21" s="15">
        <v>5351562</v>
      </c>
      <c r="P21" s="14"/>
      <c r="Q21" s="10" t="s">
        <v>29</v>
      </c>
      <c r="R21" s="29">
        <v>1</v>
      </c>
      <c r="S21" s="16"/>
    </row>
    <row r="22" spans="1:19" s="19" customFormat="1" ht="12.75">
      <c r="A22" s="20" t="s">
        <v>190</v>
      </c>
      <c r="B22" s="21" t="s">
        <v>191</v>
      </c>
      <c r="C22" s="22" t="s">
        <v>78</v>
      </c>
      <c r="D22" s="39" t="s">
        <v>192</v>
      </c>
      <c r="E22" s="24" t="str">
        <f>HYPERLINK("http://www.lv-bw.de/dv/service/getrds.asp?login=dv&amp;pw=anonymous&amp;VERSION=1.1.1&amp;SERVICE=WMS&amp;REQUEST=GetMap&amp;SRS=EPSG:31467&amp;BBOX=3408246,5286207,3410646,5288607&amp;WIDTH=600&amp;HEIGHT=600&amp;LAYERS=DVTK50K&amp;STYLES=&amp;FORMAT=png&amp;","1:50.000 (1px=4m)")</f>
        <v>1:50.000 (1px=4m)</v>
      </c>
      <c r="F22" s="25">
        <v>502</v>
      </c>
      <c r="G22" s="26" t="s">
        <v>118</v>
      </c>
      <c r="H22" s="26" t="s">
        <v>119</v>
      </c>
      <c r="I22" s="14" t="s">
        <v>193</v>
      </c>
      <c r="J22" s="26">
        <v>3409407</v>
      </c>
      <c r="K22" s="26">
        <v>5287311</v>
      </c>
      <c r="L22" s="26" t="s">
        <v>194</v>
      </c>
      <c r="M22" s="26" t="s">
        <v>195</v>
      </c>
      <c r="N22" s="26">
        <v>32409367</v>
      </c>
      <c r="O22" s="26">
        <v>5285637</v>
      </c>
      <c r="P22" s="27" t="s">
        <v>196</v>
      </c>
      <c r="Q22" s="28" t="s">
        <v>197</v>
      </c>
      <c r="R22" s="13">
        <v>0</v>
      </c>
      <c r="S22"/>
    </row>
    <row r="23" spans="1:19" s="19" customFormat="1" ht="11.25">
      <c r="A23" s="10" t="s">
        <v>198</v>
      </c>
      <c r="B23" s="10" t="s">
        <v>199</v>
      </c>
      <c r="C23" s="10" t="s">
        <v>159</v>
      </c>
      <c r="D23" s="11" t="s">
        <v>199</v>
      </c>
      <c r="E23" s="12" t="str">
        <f>HYPERLINK("http://www.lv-bw.de/dv/service/getrds.asp?login=dv&amp;pw=anonymous&amp;VERSION=1.1.1&amp;SERVICE=WMS&amp;REQUEST=GetMap&amp;SRS=EPSG:31467&amp;BBOX=3431876,5349989,3434276,5352389&amp;WIDTH=600&amp;HEIGHT=600&amp;LAYERS=DVTK50K&amp;STYLES=&amp;FORMAT=png&amp;","1:50.000 (1px=4m)")</f>
        <v>1:50.000 (1px=4m)</v>
      </c>
      <c r="F23" s="13">
        <v>505</v>
      </c>
      <c r="G23" s="14" t="s">
        <v>62</v>
      </c>
      <c r="H23" s="14" t="s">
        <v>63</v>
      </c>
      <c r="I23" s="14">
        <v>7714</v>
      </c>
      <c r="J23" s="15">
        <v>3433076</v>
      </c>
      <c r="K23" s="15">
        <v>5351189</v>
      </c>
      <c r="L23" s="16" t="s">
        <v>200</v>
      </c>
      <c r="M23" s="16" t="s">
        <v>201</v>
      </c>
      <c r="N23" s="15" t="s">
        <v>202</v>
      </c>
      <c r="O23" s="15" t="s">
        <v>203</v>
      </c>
      <c r="P23" s="14"/>
      <c r="Q23" s="10" t="s">
        <v>204</v>
      </c>
      <c r="R23" s="13">
        <v>2</v>
      </c>
      <c r="S23" s="18"/>
    </row>
    <row r="24" spans="1:19" s="19" customFormat="1" ht="11.25">
      <c r="A24" s="10" t="s">
        <v>205</v>
      </c>
      <c r="B24" s="10" t="s">
        <v>206</v>
      </c>
      <c r="C24" s="10" t="s">
        <v>159</v>
      </c>
      <c r="D24" s="11" t="s">
        <v>206</v>
      </c>
      <c r="E24" s="12" t="str">
        <f>HYPERLINK("http://www.lv-bw.de/dv/service/getrds.asp?login=dv&amp;pw=anonymous&amp;VERSION=1.1.1&amp;SERVICE=WMS&amp;REQUEST=GetMap&amp;SRS=EPSG:31467&amp;BBOX=3446658,5358169,3449058,5360569&amp;WIDTH=600&amp;HEIGHT=600&amp;LAYERS=DVTK50K&amp;STYLES=&amp;FORMAT=png&amp;","1:50.000 (1px=4m)")</f>
        <v>1:50.000 (1px=4m)</v>
      </c>
      <c r="F24" s="13">
        <v>505</v>
      </c>
      <c r="G24" s="14" t="s">
        <v>62</v>
      </c>
      <c r="H24" s="14" t="s">
        <v>63</v>
      </c>
      <c r="I24" s="14">
        <v>7615</v>
      </c>
      <c r="J24" s="15">
        <v>3447858</v>
      </c>
      <c r="K24" s="15">
        <v>5359369</v>
      </c>
      <c r="L24" s="16" t="s">
        <v>207</v>
      </c>
      <c r="M24" s="16" t="s">
        <v>208</v>
      </c>
      <c r="N24" s="15" t="s">
        <v>209</v>
      </c>
      <c r="O24" s="15" t="s">
        <v>210</v>
      </c>
      <c r="P24" s="14"/>
      <c r="Q24" s="10" t="s">
        <v>211</v>
      </c>
      <c r="R24" s="13">
        <v>2</v>
      </c>
      <c r="S24" s="18"/>
    </row>
    <row r="25" spans="1:19" s="19" customFormat="1" ht="11.25">
      <c r="A25" s="10" t="s">
        <v>212</v>
      </c>
      <c r="B25" s="10" t="s">
        <v>213</v>
      </c>
      <c r="C25" s="10" t="s">
        <v>214</v>
      </c>
      <c r="D25" s="11" t="s">
        <v>215</v>
      </c>
      <c r="E25" s="12" t="str">
        <f>HYPERLINK("http://www.lv-bw.de/dv/service/getrds.asp?login=dv&amp;pw=anonymous&amp;VERSION=1.1.1&amp;SERVICE=WMS&amp;REQUEST=GetMap&amp;SRS=EPSG:31467&amp;BBOX=3430528,5365809,3432928,5368209&amp;WIDTH=600&amp;HEIGHT=600&amp;LAYERS=DVTK50K&amp;STYLES=&amp;FORMAT=png&amp;","1:50.000 (1px=4m)")</f>
        <v>1:50.000 (1px=4m)</v>
      </c>
      <c r="F25" s="13">
        <v>507</v>
      </c>
      <c r="G25" s="14" t="s">
        <v>23</v>
      </c>
      <c r="H25" s="14" t="s">
        <v>24</v>
      </c>
      <c r="I25" s="14">
        <v>7514</v>
      </c>
      <c r="J25" s="15">
        <v>3431728</v>
      </c>
      <c r="K25" s="15">
        <v>5367009</v>
      </c>
      <c r="L25" s="16" t="s">
        <v>216</v>
      </c>
      <c r="M25" s="16" t="s">
        <v>217</v>
      </c>
      <c r="N25" s="15" t="s">
        <v>218</v>
      </c>
      <c r="O25" s="15" t="s">
        <v>219</v>
      </c>
      <c r="P25" s="14"/>
      <c r="Q25" s="17" t="s">
        <v>29</v>
      </c>
      <c r="R25" s="13" t="s">
        <v>30</v>
      </c>
      <c r="S25" s="1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dcterms:created xsi:type="dcterms:W3CDTF">2009-12-07T17:30:28Z</dcterms:created>
  <dcterms:modified xsi:type="dcterms:W3CDTF">2009-12-07T17:31:32Z</dcterms:modified>
  <cp:category/>
  <cp:version/>
  <cp:contentType/>
  <cp:contentStatus/>
</cp:coreProperties>
</file>