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20" windowWidth="15330" windowHeight="8565" activeTab="0"/>
  </bookViews>
  <sheets>
    <sheet name="GB " sheetId="1" r:id="rId1"/>
  </sheets>
  <definedNames>
    <definedName name="_xlfn.COVARIANCE.S" hidden="1">#NAME?</definedName>
    <definedName name="_xlnm.Print_Titles" localSheetId="0">'GB '!$1:$1</definedName>
    <definedName name="_xlnm.Print_Area" localSheetId="0">'GB '!$A$2:$X$20</definedName>
  </definedNames>
  <calcPr fullCalcOnLoad="1"/>
</workbook>
</file>

<file path=xl/sharedStrings.xml><?xml version="1.0" encoding="utf-8"?>
<sst xmlns="http://schemas.openxmlformats.org/spreadsheetml/2006/main" count="272" uniqueCount="212">
  <si>
    <t>Minor road</t>
  </si>
  <si>
    <t>B4218 - B4232</t>
  </si>
  <si>
    <t>Minor Road</t>
  </si>
  <si>
    <t>R</t>
  </si>
  <si>
    <t>Accès</t>
  </si>
  <si>
    <t>Type</t>
  </si>
  <si>
    <t>Diff</t>
  </si>
  <si>
    <t>WGS84 Fuseau</t>
  </si>
  <si>
    <t>WGS84 UTM x</t>
  </si>
  <si>
    <t>WGS84 UTM y</t>
  </si>
  <si>
    <t>HS</t>
  </si>
  <si>
    <t>Intitulé</t>
  </si>
  <si>
    <t>Nom</t>
  </si>
  <si>
    <t>~ Pass</t>
  </si>
  <si>
    <t>~ Nick</t>
  </si>
  <si>
    <t>~</t>
  </si>
  <si>
    <t>~ Gap</t>
  </si>
  <si>
    <t>~ Gate</t>
  </si>
  <si>
    <t>Nick ~</t>
  </si>
  <si>
    <t>i'th' Hill</t>
  </si>
  <si>
    <t>Scarth</t>
  </si>
  <si>
    <t>Wyche</t>
  </si>
  <si>
    <t>Lim</t>
  </si>
  <si>
    <t>Remarques</t>
  </si>
  <si>
    <t>402</t>
  </si>
  <si>
    <t>402, 403, 404</t>
  </si>
  <si>
    <t>Michelin Cartes 1:400000</t>
  </si>
  <si>
    <t>K20</t>
  </si>
  <si>
    <t>Northumberland</t>
  </si>
  <si>
    <t>North Yorkshire</t>
  </si>
  <si>
    <t>Derbyshire</t>
  </si>
  <si>
    <t>Staffordshire</t>
  </si>
  <si>
    <t>89</t>
  </si>
  <si>
    <t>90</t>
  </si>
  <si>
    <t>93</t>
  </si>
  <si>
    <t>Nick i'th' Hill</t>
  </si>
  <si>
    <t>K26</t>
  </si>
  <si>
    <t>N24</t>
  </si>
  <si>
    <t>Q20</t>
  </si>
  <si>
    <t>Nom complet</t>
  </si>
  <si>
    <t>Alti</t>
  </si>
  <si>
    <t>OS Landranger 1:50000</t>
  </si>
  <si>
    <t>OS Landranger Coord</t>
  </si>
  <si>
    <t>Dept. Admin.</t>
  </si>
  <si>
    <t>118</t>
  </si>
  <si>
    <t>002°11'12.2"W</t>
  </si>
  <si>
    <t>53°08'09.8"N</t>
  </si>
  <si>
    <t>001°16'28.4"W</t>
  </si>
  <si>
    <t>54°23'35.7"N</t>
  </si>
  <si>
    <t>002°20'19.4"W</t>
  </si>
  <si>
    <t>52°05'28.2"N</t>
  </si>
  <si>
    <t>003°07'12.0"W</t>
  </si>
  <si>
    <t>52°23'34.6"N</t>
  </si>
  <si>
    <t>Sources</t>
  </si>
  <si>
    <t>119</t>
  </si>
  <si>
    <t>P24</t>
  </si>
  <si>
    <t>National Grid Coord X</t>
  </si>
  <si>
    <t>National Grid Coord Y</t>
  </si>
  <si>
    <t>402, 403</t>
  </si>
  <si>
    <t>401, 402</t>
  </si>
  <si>
    <t>403</t>
  </si>
  <si>
    <t>137, 148</t>
  </si>
  <si>
    <t>GB-ENG-0227</t>
  </si>
  <si>
    <t>Pass of ~</t>
  </si>
  <si>
    <t>Dunmail Raise</t>
  </si>
  <si>
    <t>Pass of Dunmail Raise</t>
  </si>
  <si>
    <t>NY326119</t>
  </si>
  <si>
    <t>A591</t>
  </si>
  <si>
    <t>003°02'22.6"W</t>
  </si>
  <si>
    <t>54°29'41.7"N</t>
  </si>
  <si>
    <t>Bwlch</t>
  </si>
  <si>
    <t>Shropshire</t>
  </si>
  <si>
    <t>SJ876598</t>
  </si>
  <si>
    <t>NZ472999</t>
  </si>
  <si>
    <t>SO768437</t>
  </si>
  <si>
    <t>SO238778</t>
  </si>
  <si>
    <t>Documents</t>
  </si>
  <si>
    <t>WGS84 Lon D</t>
  </si>
  <si>
    <t>WGS84 Lat D</t>
  </si>
  <si>
    <t>WGS84 Lon S</t>
  </si>
  <si>
    <t>WGS84 Lat S</t>
  </si>
  <si>
    <t>Michelin Quad Cartes 1:400000</t>
  </si>
  <si>
    <t>Code</t>
  </si>
  <si>
    <t>Scarth Nick</t>
  </si>
  <si>
    <t>GB-ENG-0275</t>
  </si>
  <si>
    <t>Wyche Pass</t>
  </si>
  <si>
    <t>Worcester</t>
  </si>
  <si>
    <t>150</t>
  </si>
  <si>
    <t>M15</t>
  </si>
  <si>
    <t>Cumbria</t>
  </si>
  <si>
    <t>GB-ENG-0219</t>
  </si>
  <si>
    <t>GB-ENG-0229</t>
  </si>
  <si>
    <t>GB-ENG-0283</t>
  </si>
  <si>
    <t>GB-ENG-0142</t>
  </si>
  <si>
    <t>~gate</t>
  </si>
  <si>
    <t>Hyde</t>
  </si>
  <si>
    <t>Hydegate</t>
  </si>
  <si>
    <t>Gloucestershire</t>
  </si>
  <si>
    <t>162</t>
  </si>
  <si>
    <t>ST779987</t>
  </si>
  <si>
    <t>403, 404</t>
  </si>
  <si>
    <t>N28</t>
  </si>
  <si>
    <t>002°19'13.0"W</t>
  </si>
  <si>
    <t>51°41'12.6"N</t>
  </si>
  <si>
    <t>OS 25k</t>
  </si>
  <si>
    <t>GB-ENG-0155</t>
  </si>
  <si>
    <t>Kerry’s</t>
  </si>
  <si>
    <t>Kerry’s Gate</t>
  </si>
  <si>
    <t>Herefordshire</t>
  </si>
  <si>
    <t>149, 161</t>
  </si>
  <si>
    <t>SO392333</t>
  </si>
  <si>
    <t>L28</t>
  </si>
  <si>
    <t>002°53'09.8"W</t>
  </si>
  <si>
    <t>51°59'43.4"N</t>
  </si>
  <si>
    <t>GB-ENG-0187</t>
  </si>
  <si>
    <t>Beacon</t>
  </si>
  <si>
    <t>Beacon Pass</t>
  </si>
  <si>
    <t>Hampshire</t>
  </si>
  <si>
    <t>174</t>
  </si>
  <si>
    <t>SU452576</t>
  </si>
  <si>
    <t>P30</t>
  </si>
  <si>
    <t>001°21'06.6"W</t>
  </si>
  <si>
    <t>51°18'57.8"N</t>
  </si>
  <si>
    <t>GB-ENG-0190</t>
  </si>
  <si>
    <t>Dogbury</t>
  </si>
  <si>
    <t>Dogbury Gate</t>
  </si>
  <si>
    <t>Dorset</t>
  </si>
  <si>
    <t>194</t>
  </si>
  <si>
    <t>ST656052</t>
  </si>
  <si>
    <t>M31</t>
  </si>
  <si>
    <t>A352</t>
  </si>
  <si>
    <t>002°29'23.7"W</t>
  </si>
  <si>
    <t>50°50'44.3"N</t>
  </si>
  <si>
    <t>GB-ENG-0205</t>
  </si>
  <si>
    <t>~ Gate
~ Gate</t>
  </si>
  <si>
    <t>Coldfell
Red</t>
  </si>
  <si>
    <t>Coldfell Gate
Red Gate</t>
  </si>
  <si>
    <t>NY055100</t>
  </si>
  <si>
    <t>J20</t>
  </si>
  <si>
    <t>003°27'33.2"W</t>
  </si>
  <si>
    <t>54°28'38.6"N</t>
  </si>
  <si>
    <t>OS 1st Edition</t>
  </si>
  <si>
    <t>GB-ENG-0213</t>
  </si>
  <si>
    <t>Dorsetshire</t>
  </si>
  <si>
    <t>Dorsetshire Gap</t>
  </si>
  <si>
    <t>ST743031</t>
  </si>
  <si>
    <t>002°21'55.9"W</t>
  </si>
  <si>
    <t>50°49'37.6"N</t>
  </si>
  <si>
    <t>GB-ENG-0216</t>
  </si>
  <si>
    <t>Moor</t>
  </si>
  <si>
    <t>Moor Gate</t>
  </si>
  <si>
    <t>100</t>
  </si>
  <si>
    <t>SE539916</t>
  </si>
  <si>
    <t>Q21</t>
  </si>
  <si>
    <t>001°10'19.0"W</t>
  </si>
  <si>
    <t>54°19'04.5"N</t>
  </si>
  <si>
    <t>GB-ENG-0217</t>
  </si>
  <si>
    <t>Chadwick</t>
  </si>
  <si>
    <t>Chadwick Nick</t>
  </si>
  <si>
    <t>SK348532</t>
  </si>
  <si>
    <t>001°28'54.5"W</t>
  </si>
  <si>
    <t>53°04'30.2"N</t>
  </si>
  <si>
    <t>OS 50k</t>
  </si>
  <si>
    <t>GB-ENG-0239</t>
  </si>
  <si>
    <t>Caw</t>
  </si>
  <si>
    <t>Caw Gap</t>
  </si>
  <si>
    <t>86, 87</t>
  </si>
  <si>
    <t>NY727668</t>
  </si>
  <si>
    <t>M19</t>
  </si>
  <si>
    <t>002°25'41.7"W</t>
  </si>
  <si>
    <t>54°59'45.2"N</t>
  </si>
  <si>
    <t>GB-ENG-0245</t>
  </si>
  <si>
    <t>Busy</t>
  </si>
  <si>
    <t>Busy Gap</t>
  </si>
  <si>
    <t>81</t>
  </si>
  <si>
    <t>NY984870</t>
  </si>
  <si>
    <t>N18</t>
  </si>
  <si>
    <t>002°01'31.5"W</t>
  </si>
  <si>
    <t>55°10'40.1"N</t>
  </si>
  <si>
    <t>GB-ENG-0257</t>
  </si>
  <si>
    <t>St Kenelm’s</t>
  </si>
  <si>
    <t>St Kenelm’s Pass</t>
  </si>
  <si>
    <t>Worcestershire</t>
  </si>
  <si>
    <t>139</t>
  </si>
  <si>
    <t>SO940804</t>
  </si>
  <si>
    <t>N26</t>
  </si>
  <si>
    <t>002°05'22.3"W</t>
  </si>
  <si>
    <t>52°25'18.9"N</t>
  </si>
  <si>
    <t>GB-ENG-0265</t>
  </si>
  <si>
    <t>Kingscrag</t>
  </si>
  <si>
    <t>Kingscrag Gate</t>
  </si>
  <si>
    <t>NY793708</t>
  </si>
  <si>
    <t>002°19'28.4"W</t>
  </si>
  <si>
    <t>55°01'53.2"N</t>
  </si>
  <si>
    <t>GB-ENG-0265a</t>
  </si>
  <si>
    <t>Mockham Down</t>
  </si>
  <si>
    <t>Mockham Down Gate</t>
  </si>
  <si>
    <t>Devon</t>
  </si>
  <si>
    <t>180</t>
  </si>
  <si>
    <t>SS665363</t>
  </si>
  <si>
    <t>I30</t>
  </si>
  <si>
    <t>A399</t>
  </si>
  <si>
    <t>003°54'29.3"W</t>
  </si>
  <si>
    <t>51°06'37.4"N</t>
  </si>
  <si>
    <t>Carte postale ancienne
Rapport municipal</t>
  </si>
  <si>
    <t>GB-ENG-0275a</t>
  </si>
  <si>
    <t>Blackmoor</t>
  </si>
  <si>
    <t>Blackmoor Gate</t>
  </si>
  <si>
    <t>SS646431</t>
  </si>
  <si>
    <t>A39/A399</t>
  </si>
  <si>
    <t>003°56'13.2"W</t>
  </si>
  <si>
    <t>51°10'18.8"N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</si>
</sst>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m/d/yy"/>
    <numFmt numFmtId="203" formatCode="h:mm"/>
    <numFmt numFmtId="204" formatCode="h:mm:ss"/>
    <numFmt numFmtId="205" formatCode="m/d/yy\ h:mm"/>
    <numFmt numFmtId="206" formatCode="00000"/>
    <numFmt numFmtId="207" formatCode="0.000000"/>
    <numFmt numFmtId="208" formatCode="0.00000"/>
  </numFmts>
  <fonts count="9">
    <font>
      <sz val="8"/>
      <color indexed="8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2" borderId="1" applyNumberFormat="0" applyProtection="0">
      <alignment horizontal="center" vertical="center" wrapText="1"/>
    </xf>
    <xf numFmtId="0" fontId="4" fillId="3" borderId="1" applyNumberFormat="0" applyProtection="0">
      <alignment horizontal="center" vertical="center" wrapText="1"/>
    </xf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19" applyNumberFormat="1">
      <alignment horizontal="center" vertical="center" wrapText="1"/>
    </xf>
    <xf numFmtId="0" fontId="4" fillId="3" borderId="1" xfId="19">
      <alignment horizontal="center" vertical="center" wrapText="1"/>
    </xf>
    <xf numFmtId="49" fontId="4" fillId="3" borderId="1" xfId="19" applyNumberForma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208" fontId="0" fillId="0" borderId="0" xfId="0" applyNumberFormat="1" applyAlignment="1">
      <alignment horizontal="center" vertical="center"/>
    </xf>
    <xf numFmtId="208" fontId="4" fillId="3" borderId="1" xfId="19" applyNumberFormat="1">
      <alignment horizontal="center" vertical="center" wrapText="1"/>
    </xf>
    <xf numFmtId="0" fontId="4" fillId="3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15">
      <alignment horizontal="center" vertical="center"/>
    </xf>
    <xf numFmtId="0" fontId="4" fillId="3" borderId="1" xfId="19" applyNumberFormat="1" applyFont="1">
      <alignment horizontal="center" vertical="center" wrapText="1"/>
    </xf>
  </cellXfs>
  <cellStyles count="6">
    <cellStyle name="Normal" xfId="0"/>
    <cellStyle name="Hyperlink" xfId="15"/>
    <cellStyle name="Followed Hyperlink" xfId="16"/>
    <cellStyle name="Normal_Feuil1" xfId="17"/>
    <cellStyle name="Titre spécial" xfId="18"/>
    <cellStyle name="Titre standard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3.83203125" style="13" bestFit="1" customWidth="1"/>
    <col min="2" max="2" width="15.83203125" style="13" customWidth="1"/>
    <col min="3" max="3" width="17.83203125" style="13" customWidth="1"/>
    <col min="4" max="4" width="24.83203125" style="13" customWidth="1"/>
    <col min="5" max="5" width="4.83203125" style="4" customWidth="1"/>
    <col min="6" max="6" width="13.33203125" style="17" customWidth="1"/>
    <col min="7" max="7" width="36.83203125" style="13" customWidth="1"/>
    <col min="8" max="9" width="11.83203125" style="5" customWidth="1"/>
    <col min="10" max="10" width="11.83203125" style="6" customWidth="1"/>
    <col min="11" max="11" width="9.83203125" style="5" customWidth="1"/>
    <col min="12" max="12" width="16.83203125" style="5" bestFit="1" customWidth="1"/>
    <col min="13" max="15" width="5.33203125" style="5" customWidth="1"/>
    <col min="16" max="17" width="12.83203125" style="5" customWidth="1"/>
    <col min="18" max="20" width="8.83203125" style="5" customWidth="1"/>
    <col min="21" max="22" width="9.83203125" style="14" customWidth="1"/>
    <col min="23" max="24" width="12.83203125" style="5" customWidth="1"/>
    <col min="25" max="25" width="11.83203125" style="4" customWidth="1"/>
    <col min="26" max="26" width="31" style="4" customWidth="1"/>
    <col min="27" max="16384" width="9.33203125" style="4" customWidth="1"/>
  </cols>
  <sheetData>
    <row r="1" spans="1:26" s="12" customFormat="1" ht="45">
      <c r="A1" s="9" t="s">
        <v>82</v>
      </c>
      <c r="B1" s="9" t="s">
        <v>11</v>
      </c>
      <c r="C1" s="9" t="s">
        <v>12</v>
      </c>
      <c r="D1" s="9" t="s">
        <v>39</v>
      </c>
      <c r="E1" s="8" t="s">
        <v>40</v>
      </c>
      <c r="F1" s="16" t="s">
        <v>76</v>
      </c>
      <c r="G1" s="10" t="s">
        <v>43</v>
      </c>
      <c r="H1" s="10" t="s">
        <v>41</v>
      </c>
      <c r="I1" s="10" t="s">
        <v>42</v>
      </c>
      <c r="J1" s="10" t="s">
        <v>26</v>
      </c>
      <c r="K1" s="10" t="s">
        <v>81</v>
      </c>
      <c r="L1" s="7" t="s">
        <v>4</v>
      </c>
      <c r="M1" s="7" t="s">
        <v>5</v>
      </c>
      <c r="N1" s="7" t="s">
        <v>6</v>
      </c>
      <c r="O1" s="7" t="s">
        <v>22</v>
      </c>
      <c r="P1" s="11" t="s">
        <v>56</v>
      </c>
      <c r="Q1" s="11" t="s">
        <v>57</v>
      </c>
      <c r="R1" s="7" t="s">
        <v>7</v>
      </c>
      <c r="S1" s="7" t="s">
        <v>8</v>
      </c>
      <c r="T1" s="7" t="s">
        <v>9</v>
      </c>
      <c r="U1" s="15" t="s">
        <v>77</v>
      </c>
      <c r="V1" s="15" t="s">
        <v>78</v>
      </c>
      <c r="W1" s="9" t="s">
        <v>79</v>
      </c>
      <c r="X1" s="9" t="s">
        <v>80</v>
      </c>
      <c r="Y1" s="7" t="s">
        <v>23</v>
      </c>
      <c r="Z1" s="19" t="s">
        <v>53</v>
      </c>
    </row>
    <row r="2" spans="1:26" ht="11.25">
      <c r="A2" s="13" t="s">
        <v>93</v>
      </c>
      <c r="B2" s="2" t="s">
        <v>94</v>
      </c>
      <c r="C2" s="1" t="s">
        <v>95</v>
      </c>
      <c r="D2" s="2" t="s">
        <v>96</v>
      </c>
      <c r="E2" s="6">
        <v>142</v>
      </c>
      <c r="F2" s="18" t="str">
        <f>HYPERLINK("http://www.centcols.org/util/geo/visuGen.php?code=GB-ENG-0142","GB-ENG-0142")</f>
        <v>GB-ENG-0142</v>
      </c>
      <c r="G2" s="13" t="s">
        <v>97</v>
      </c>
      <c r="H2" s="5" t="s">
        <v>98</v>
      </c>
      <c r="I2" s="5" t="s">
        <v>99</v>
      </c>
      <c r="J2" s="6" t="s">
        <v>100</v>
      </c>
      <c r="K2" s="5" t="s">
        <v>101</v>
      </c>
      <c r="L2" s="4" t="s">
        <v>0</v>
      </c>
      <c r="M2" s="4">
        <v>0</v>
      </c>
      <c r="N2" s="4">
        <v>0</v>
      </c>
      <c r="O2" s="4"/>
      <c r="P2" s="6">
        <v>377958</v>
      </c>
      <c r="Q2" s="6">
        <v>198727</v>
      </c>
      <c r="R2" s="3">
        <v>30</v>
      </c>
      <c r="S2" s="3">
        <v>546989</v>
      </c>
      <c r="T2" s="3">
        <v>5726425</v>
      </c>
      <c r="U2" s="14">
        <v>-2.32027</v>
      </c>
      <c r="V2" s="14">
        <v>51.68682</v>
      </c>
      <c r="W2" s="6" t="s">
        <v>102</v>
      </c>
      <c r="X2" s="6" t="s">
        <v>103</v>
      </c>
      <c r="Z2" s="4" t="s">
        <v>104</v>
      </c>
    </row>
    <row r="3" spans="1:26" ht="11.25">
      <c r="A3" s="13" t="s">
        <v>105</v>
      </c>
      <c r="B3" s="2" t="s">
        <v>17</v>
      </c>
      <c r="C3" s="2" t="s">
        <v>106</v>
      </c>
      <c r="D3" s="2" t="s">
        <v>107</v>
      </c>
      <c r="E3" s="6">
        <v>155</v>
      </c>
      <c r="F3" s="18" t="str">
        <f>HYPERLINK("http://www.centcols.org/util/geo/visuGen.php?code=GB-ENG-0155","GB-ENG-0155")</f>
        <v>GB-ENG-0155</v>
      </c>
      <c r="G3" s="13" t="s">
        <v>108</v>
      </c>
      <c r="H3" s="5" t="s">
        <v>109</v>
      </c>
      <c r="I3" s="5" t="s">
        <v>110</v>
      </c>
      <c r="J3" s="6" t="s">
        <v>60</v>
      </c>
      <c r="K3" s="5" t="s">
        <v>111</v>
      </c>
      <c r="L3" s="4" t="s">
        <v>0</v>
      </c>
      <c r="M3" s="4">
        <v>0</v>
      </c>
      <c r="N3" s="4">
        <v>0</v>
      </c>
      <c r="O3" s="4"/>
      <c r="P3" s="6">
        <v>339264</v>
      </c>
      <c r="Q3" s="6">
        <v>233368</v>
      </c>
      <c r="R3" s="3">
        <v>30</v>
      </c>
      <c r="S3" s="3">
        <v>507824</v>
      </c>
      <c r="T3" s="3">
        <v>5760530</v>
      </c>
      <c r="U3" s="14">
        <v>-2.88605</v>
      </c>
      <c r="V3" s="14">
        <v>51.99538</v>
      </c>
      <c r="W3" s="6" t="s">
        <v>112</v>
      </c>
      <c r="X3" s="6" t="s">
        <v>113</v>
      </c>
      <c r="Z3" s="4" t="s">
        <v>104</v>
      </c>
    </row>
    <row r="4" spans="1:26" ht="11.25">
      <c r="A4" s="13" t="s">
        <v>114</v>
      </c>
      <c r="B4" s="2" t="s">
        <v>13</v>
      </c>
      <c r="C4" s="2" t="s">
        <v>115</v>
      </c>
      <c r="D4" s="2" t="s">
        <v>116</v>
      </c>
      <c r="E4" s="6">
        <v>187</v>
      </c>
      <c r="F4" s="18" t="str">
        <f>HYPERLINK("http://www.centcols.org/util/geo/visuGen.php?code=GB-ENG-0187","GB-ENG-0187")</f>
        <v>GB-ENG-0187</v>
      </c>
      <c r="G4" s="13" t="s">
        <v>117</v>
      </c>
      <c r="H4" s="5" t="s">
        <v>118</v>
      </c>
      <c r="I4" s="5" t="s">
        <v>119</v>
      </c>
      <c r="J4" s="6" t="s">
        <v>100</v>
      </c>
      <c r="K4" s="5" t="s">
        <v>120</v>
      </c>
      <c r="L4" s="4" t="s">
        <v>3</v>
      </c>
      <c r="M4" s="4">
        <v>10</v>
      </c>
      <c r="N4" s="4">
        <v>35</v>
      </c>
      <c r="O4" s="4"/>
      <c r="P4" s="6">
        <v>445270</v>
      </c>
      <c r="Q4" s="6">
        <v>157643</v>
      </c>
      <c r="R4" s="3">
        <v>30</v>
      </c>
      <c r="S4" s="3">
        <v>614861</v>
      </c>
      <c r="T4" s="3">
        <v>5686262</v>
      </c>
      <c r="U4" s="14">
        <v>-1.35183</v>
      </c>
      <c r="V4" s="14">
        <v>51.31605</v>
      </c>
      <c r="W4" s="6" t="s">
        <v>121</v>
      </c>
      <c r="X4" s="6" t="s">
        <v>122</v>
      </c>
      <c r="Z4" s="4" t="s">
        <v>104</v>
      </c>
    </row>
    <row r="5" spans="1:26" ht="11.25">
      <c r="A5" s="13" t="s">
        <v>123</v>
      </c>
      <c r="B5" s="2" t="s">
        <v>17</v>
      </c>
      <c r="C5" s="2" t="s">
        <v>124</v>
      </c>
      <c r="D5" s="2" t="s">
        <v>125</v>
      </c>
      <c r="E5" s="6">
        <v>190</v>
      </c>
      <c r="F5" s="18" t="str">
        <f>HYPERLINK("http://www.centcols.org/util/geo/visuGen.php?code=GB-ENG-0190","GB-ENG-0190")</f>
        <v>GB-ENG-0190</v>
      </c>
      <c r="G5" s="13" t="s">
        <v>126</v>
      </c>
      <c r="H5" s="5" t="s">
        <v>127</v>
      </c>
      <c r="I5" s="5" t="s">
        <v>128</v>
      </c>
      <c r="J5" s="6" t="s">
        <v>100</v>
      </c>
      <c r="K5" s="5" t="s">
        <v>129</v>
      </c>
      <c r="L5" s="4" t="s">
        <v>130</v>
      </c>
      <c r="M5" s="4">
        <v>0</v>
      </c>
      <c r="N5" s="4">
        <v>0</v>
      </c>
      <c r="O5" s="4"/>
      <c r="P5" s="6">
        <v>365605</v>
      </c>
      <c r="Q5" s="6">
        <v>105246</v>
      </c>
      <c r="R5" s="3">
        <v>30</v>
      </c>
      <c r="S5" s="3">
        <v>535910</v>
      </c>
      <c r="T5" s="3">
        <v>5632784</v>
      </c>
      <c r="U5" s="14">
        <v>-2.48993</v>
      </c>
      <c r="V5" s="14">
        <v>50.84564</v>
      </c>
      <c r="W5" s="6" t="s">
        <v>131</v>
      </c>
      <c r="X5" s="6" t="s">
        <v>132</v>
      </c>
      <c r="Z5" s="4" t="s">
        <v>104</v>
      </c>
    </row>
    <row r="6" spans="1:26" ht="22.5">
      <c r="A6" s="13" t="s">
        <v>133</v>
      </c>
      <c r="B6" s="2" t="s">
        <v>134</v>
      </c>
      <c r="C6" s="2" t="s">
        <v>135</v>
      </c>
      <c r="D6" s="2" t="s">
        <v>136</v>
      </c>
      <c r="E6" s="6">
        <v>205</v>
      </c>
      <c r="F6" s="18" t="str">
        <f>HYPERLINK("http://www.centcols.org/util/geo/visuGen.php?code=GB-ENG-0205","GB-ENG-0205")</f>
        <v>GB-ENG-0205</v>
      </c>
      <c r="G6" s="13" t="s">
        <v>89</v>
      </c>
      <c r="H6" s="5" t="s">
        <v>32</v>
      </c>
      <c r="I6" s="5" t="s">
        <v>137</v>
      </c>
      <c r="J6" s="6" t="s">
        <v>59</v>
      </c>
      <c r="K6" s="5" t="s">
        <v>138</v>
      </c>
      <c r="L6" s="4" t="s">
        <v>0</v>
      </c>
      <c r="M6" s="4">
        <v>0</v>
      </c>
      <c r="N6" s="4">
        <v>0</v>
      </c>
      <c r="O6" s="4"/>
      <c r="P6" s="6">
        <v>305547</v>
      </c>
      <c r="Q6" s="6">
        <v>510094</v>
      </c>
      <c r="R6" s="3">
        <v>30</v>
      </c>
      <c r="S6" s="3">
        <v>470244</v>
      </c>
      <c r="T6" s="3">
        <v>6036735</v>
      </c>
      <c r="U6" s="14">
        <v>-3.45922</v>
      </c>
      <c r="V6" s="14">
        <v>54.47739</v>
      </c>
      <c r="W6" s="6" t="s">
        <v>139</v>
      </c>
      <c r="X6" s="6" t="s">
        <v>140</v>
      </c>
      <c r="Z6" s="4" t="s">
        <v>141</v>
      </c>
    </row>
    <row r="7" spans="1:26" ht="11.25">
      <c r="A7" s="13" t="s">
        <v>142</v>
      </c>
      <c r="B7" s="2" t="s">
        <v>16</v>
      </c>
      <c r="C7" s="1" t="s">
        <v>143</v>
      </c>
      <c r="D7" s="2" t="s">
        <v>144</v>
      </c>
      <c r="E7" s="6">
        <v>213</v>
      </c>
      <c r="F7" s="18" t="str">
        <f>HYPERLINK("http://www.centcols.org/util/geo/visuGen.php?code=GB-ENG-0213","GB-ENG-0213")</f>
        <v>GB-ENG-0213</v>
      </c>
      <c r="G7" s="13" t="s">
        <v>126</v>
      </c>
      <c r="H7" s="5" t="s">
        <v>127</v>
      </c>
      <c r="I7" s="5" t="s">
        <v>145</v>
      </c>
      <c r="J7" s="6" t="s">
        <v>100</v>
      </c>
      <c r="K7" s="5" t="s">
        <v>129</v>
      </c>
      <c r="L7" s="4" t="s">
        <v>3</v>
      </c>
      <c r="M7" s="4">
        <v>10</v>
      </c>
      <c r="N7" s="4">
        <v>35</v>
      </c>
      <c r="O7" s="4"/>
      <c r="P7" s="6">
        <v>374353</v>
      </c>
      <c r="Q7" s="6">
        <v>103134</v>
      </c>
      <c r="R7" s="3">
        <v>30</v>
      </c>
      <c r="S7" s="3">
        <v>544686</v>
      </c>
      <c r="T7" s="3">
        <v>5630791</v>
      </c>
      <c r="U7" s="14">
        <v>-2.36553</v>
      </c>
      <c r="V7" s="14">
        <v>50.82711</v>
      </c>
      <c r="W7" s="6" t="s">
        <v>146</v>
      </c>
      <c r="X7" s="6" t="s">
        <v>147</v>
      </c>
      <c r="Z7" s="4" t="s">
        <v>104</v>
      </c>
    </row>
    <row r="8" spans="1:26" ht="11.25">
      <c r="A8" s="13" t="s">
        <v>148</v>
      </c>
      <c r="B8" s="2" t="s">
        <v>17</v>
      </c>
      <c r="C8" s="2" t="s">
        <v>149</v>
      </c>
      <c r="D8" s="2" t="s">
        <v>150</v>
      </c>
      <c r="E8" s="6">
        <v>216</v>
      </c>
      <c r="F8" s="18" t="str">
        <f>HYPERLINK("http://www.centcols.org/util/geo/visuGen.php?code=GB-ENG-0216","GB-ENG-0216")</f>
        <v>GB-ENG-0216</v>
      </c>
      <c r="G8" s="13" t="s">
        <v>29</v>
      </c>
      <c r="H8" s="5" t="s">
        <v>151</v>
      </c>
      <c r="I8" s="5" t="s">
        <v>152</v>
      </c>
      <c r="J8" s="6" t="s">
        <v>24</v>
      </c>
      <c r="K8" s="5" t="s">
        <v>153</v>
      </c>
      <c r="L8" s="4" t="s">
        <v>0</v>
      </c>
      <c r="M8" s="4">
        <v>0</v>
      </c>
      <c r="N8" s="4">
        <v>0</v>
      </c>
      <c r="O8" s="4"/>
      <c r="P8" s="6">
        <v>453962</v>
      </c>
      <c r="Q8" s="6">
        <v>491684</v>
      </c>
      <c r="R8" s="3">
        <v>30</v>
      </c>
      <c r="S8" s="3">
        <v>618907</v>
      </c>
      <c r="T8" s="3">
        <v>6020434</v>
      </c>
      <c r="U8" s="14">
        <v>-1.17195</v>
      </c>
      <c r="V8" s="14">
        <v>54.31791</v>
      </c>
      <c r="W8" s="6" t="s">
        <v>154</v>
      </c>
      <c r="X8" s="6" t="s">
        <v>155</v>
      </c>
      <c r="Z8" s="4" t="s">
        <v>104</v>
      </c>
    </row>
    <row r="9" spans="1:26" ht="11.25">
      <c r="A9" s="13" t="s">
        <v>156</v>
      </c>
      <c r="B9" s="2" t="s">
        <v>14</v>
      </c>
      <c r="C9" s="2" t="s">
        <v>157</v>
      </c>
      <c r="D9" s="2" t="s">
        <v>158</v>
      </c>
      <c r="E9" s="6">
        <v>217</v>
      </c>
      <c r="F9" s="18" t="str">
        <f>HYPERLINK("http://www.centcols.org/util/geo/visuGen.php?code=GB-ENG-0217","GB-ENG-0217")</f>
        <v>GB-ENG-0217</v>
      </c>
      <c r="G9" s="13" t="s">
        <v>30</v>
      </c>
      <c r="H9" s="5" t="s">
        <v>54</v>
      </c>
      <c r="I9" s="5" t="s">
        <v>159</v>
      </c>
      <c r="J9" s="6" t="s">
        <v>25</v>
      </c>
      <c r="K9" s="5" t="s">
        <v>55</v>
      </c>
      <c r="L9" s="4" t="s">
        <v>0</v>
      </c>
      <c r="M9" s="4">
        <v>0</v>
      </c>
      <c r="N9" s="4">
        <v>0</v>
      </c>
      <c r="O9" s="4"/>
      <c r="P9" s="6">
        <v>434814</v>
      </c>
      <c r="Q9" s="6">
        <v>353218</v>
      </c>
      <c r="R9" s="3">
        <v>30</v>
      </c>
      <c r="S9" s="3">
        <v>601706</v>
      </c>
      <c r="T9" s="3">
        <v>5881697</v>
      </c>
      <c r="U9" s="14">
        <v>-1.48181</v>
      </c>
      <c r="V9" s="14">
        <v>53.07505</v>
      </c>
      <c r="W9" s="6" t="s">
        <v>160</v>
      </c>
      <c r="X9" s="6" t="s">
        <v>161</v>
      </c>
      <c r="Z9" s="4" t="s">
        <v>104</v>
      </c>
    </row>
    <row r="10" spans="1:26" ht="11.25">
      <c r="A10" s="13" t="s">
        <v>90</v>
      </c>
      <c r="B10" s="2" t="s">
        <v>18</v>
      </c>
      <c r="C10" s="2" t="s">
        <v>19</v>
      </c>
      <c r="D10" s="2" t="s">
        <v>35</v>
      </c>
      <c r="E10" s="6">
        <v>219</v>
      </c>
      <c r="F10" s="18" t="str">
        <f>HYPERLINK("http://www.centcols.org/util/geo/visuGen.php?code=GB-ENG-0219","GB-ENG-0219")</f>
        <v>GB-ENG-0219</v>
      </c>
      <c r="G10" s="13" t="s">
        <v>31</v>
      </c>
      <c r="H10" s="5" t="s">
        <v>44</v>
      </c>
      <c r="I10" s="5" t="s">
        <v>72</v>
      </c>
      <c r="J10" s="6" t="s">
        <v>25</v>
      </c>
      <c r="K10" s="5" t="s">
        <v>37</v>
      </c>
      <c r="L10" s="4" t="s">
        <v>0</v>
      </c>
      <c r="M10" s="4">
        <v>0</v>
      </c>
      <c r="N10" s="4">
        <v>0</v>
      </c>
      <c r="O10" s="4"/>
      <c r="P10" s="6">
        <v>387606</v>
      </c>
      <c r="Q10" s="6">
        <v>359895</v>
      </c>
      <c r="R10" s="3">
        <v>30</v>
      </c>
      <c r="S10" s="3">
        <v>554407</v>
      </c>
      <c r="T10" s="3">
        <v>5887714</v>
      </c>
      <c r="U10" s="14">
        <v>-2.18673</v>
      </c>
      <c r="V10" s="14">
        <v>53.13605</v>
      </c>
      <c r="W10" s="6" t="s">
        <v>45</v>
      </c>
      <c r="X10" s="6" t="s">
        <v>46</v>
      </c>
      <c r="Z10" s="4" t="s">
        <v>104</v>
      </c>
    </row>
    <row r="11" spans="1:26" ht="11.25">
      <c r="A11" s="13" t="s">
        <v>62</v>
      </c>
      <c r="B11" s="2" t="s">
        <v>63</v>
      </c>
      <c r="C11" s="2" t="s">
        <v>64</v>
      </c>
      <c r="D11" s="2" t="s">
        <v>65</v>
      </c>
      <c r="E11" s="6">
        <v>227</v>
      </c>
      <c r="F11" s="18" t="str">
        <f>HYPERLINK("http://www.centcols.org/util/geo/visuGen.php?code=GB-ENG-0227","GB-ENG-0227")</f>
        <v>GB-ENG-0227</v>
      </c>
      <c r="G11" s="13" t="s">
        <v>89</v>
      </c>
      <c r="H11" s="5" t="s">
        <v>33</v>
      </c>
      <c r="I11" s="5" t="s">
        <v>66</v>
      </c>
      <c r="J11" s="6" t="s">
        <v>59</v>
      </c>
      <c r="K11" s="5" t="s">
        <v>27</v>
      </c>
      <c r="L11" s="4" t="s">
        <v>67</v>
      </c>
      <c r="M11" s="4">
        <v>0</v>
      </c>
      <c r="N11" s="4">
        <v>0</v>
      </c>
      <c r="O11" s="4"/>
      <c r="P11" s="6">
        <v>332763</v>
      </c>
      <c r="Q11" s="6">
        <v>511562</v>
      </c>
      <c r="R11" s="3">
        <v>30</v>
      </c>
      <c r="S11" s="3">
        <v>497434</v>
      </c>
      <c r="T11" s="3">
        <v>6038590</v>
      </c>
      <c r="U11" s="14">
        <v>-3.03962</v>
      </c>
      <c r="V11" s="14">
        <v>54.494922</v>
      </c>
      <c r="W11" s="6" t="s">
        <v>68</v>
      </c>
      <c r="X11" s="6" t="s">
        <v>69</v>
      </c>
      <c r="Z11" s="4" t="s">
        <v>104</v>
      </c>
    </row>
    <row r="12" spans="1:26" ht="11.25">
      <c r="A12" s="13" t="s">
        <v>91</v>
      </c>
      <c r="B12" s="2" t="s">
        <v>14</v>
      </c>
      <c r="C12" s="2" t="s">
        <v>20</v>
      </c>
      <c r="D12" s="2" t="s">
        <v>83</v>
      </c>
      <c r="E12" s="6">
        <v>229</v>
      </c>
      <c r="F12" s="18" t="str">
        <f>HYPERLINK("http://www.centcols.org/util/geo/visuGen.php?code=GB-ENG-0229","GB-ENG-0229")</f>
        <v>GB-ENG-0229</v>
      </c>
      <c r="G12" s="13" t="s">
        <v>29</v>
      </c>
      <c r="H12" s="5" t="s">
        <v>34</v>
      </c>
      <c r="I12" s="5" t="s">
        <v>73</v>
      </c>
      <c r="J12" s="6" t="s">
        <v>24</v>
      </c>
      <c r="K12" s="5" t="s">
        <v>38</v>
      </c>
      <c r="L12" s="4" t="s">
        <v>10</v>
      </c>
      <c r="M12" s="4">
        <v>20</v>
      </c>
      <c r="N12" s="4">
        <v>99</v>
      </c>
      <c r="O12" s="4"/>
      <c r="P12" s="6">
        <v>447201</v>
      </c>
      <c r="Q12" s="6">
        <v>499994</v>
      </c>
      <c r="R12" s="3">
        <v>30</v>
      </c>
      <c r="S12" s="3">
        <v>612028</v>
      </c>
      <c r="T12" s="3">
        <v>6028648</v>
      </c>
      <c r="U12" s="14">
        <v>-1.27456</v>
      </c>
      <c r="V12" s="14">
        <v>54.39325</v>
      </c>
      <c r="W12" s="6" t="s">
        <v>47</v>
      </c>
      <c r="X12" s="6" t="s">
        <v>48</v>
      </c>
      <c r="Z12" s="4" t="s">
        <v>162</v>
      </c>
    </row>
    <row r="13" spans="1:26" ht="11.25">
      <c r="A13" s="13" t="s">
        <v>163</v>
      </c>
      <c r="B13" s="2" t="s">
        <v>16</v>
      </c>
      <c r="C13" s="2" t="s">
        <v>164</v>
      </c>
      <c r="D13" s="2" t="s">
        <v>165</v>
      </c>
      <c r="E13" s="6">
        <v>239</v>
      </c>
      <c r="F13" s="18" t="str">
        <f>HYPERLINK("http://www.centcols.org/util/geo/visuGen.php?code=GB-ENG-0239","GB-ENG-0239")</f>
        <v>GB-ENG-0239</v>
      </c>
      <c r="G13" s="13" t="s">
        <v>28</v>
      </c>
      <c r="H13" s="5" t="s">
        <v>166</v>
      </c>
      <c r="I13" s="5" t="s">
        <v>167</v>
      </c>
      <c r="J13" s="6" t="s">
        <v>59</v>
      </c>
      <c r="K13" s="5" t="s">
        <v>168</v>
      </c>
      <c r="L13" s="4" t="s">
        <v>0</v>
      </c>
      <c r="M13" s="4">
        <v>0</v>
      </c>
      <c r="N13" s="4">
        <v>0</v>
      </c>
      <c r="O13" s="4"/>
      <c r="P13" s="6">
        <v>372701</v>
      </c>
      <c r="Q13" s="6">
        <v>566892</v>
      </c>
      <c r="R13" s="3">
        <v>30</v>
      </c>
      <c r="S13" s="3">
        <v>536578</v>
      </c>
      <c r="T13" s="3">
        <v>6094482</v>
      </c>
      <c r="U13" s="14">
        <v>-2.42824</v>
      </c>
      <c r="V13" s="14">
        <v>54.99588</v>
      </c>
      <c r="W13" s="6" t="s">
        <v>169</v>
      </c>
      <c r="X13" s="6" t="s">
        <v>170</v>
      </c>
      <c r="Z13" s="4" t="s">
        <v>104</v>
      </c>
    </row>
    <row r="14" spans="1:26" ht="11.25">
      <c r="A14" s="13" t="s">
        <v>171</v>
      </c>
      <c r="B14" s="2" t="s">
        <v>16</v>
      </c>
      <c r="C14" s="2" t="s">
        <v>172</v>
      </c>
      <c r="D14" s="2" t="s">
        <v>173</v>
      </c>
      <c r="E14" s="6">
        <v>245</v>
      </c>
      <c r="F14" s="18" t="str">
        <f>HYPERLINK("http://www.centcols.org/util/geo/visuGen.php?code=GB-ENG-0245","GB-ENG-0245")</f>
        <v>GB-ENG-0245</v>
      </c>
      <c r="G14" s="13" t="s">
        <v>28</v>
      </c>
      <c r="H14" s="5" t="s">
        <v>174</v>
      </c>
      <c r="I14" s="5" t="s">
        <v>175</v>
      </c>
      <c r="J14" s="6" t="s">
        <v>59</v>
      </c>
      <c r="K14" s="5" t="s">
        <v>176</v>
      </c>
      <c r="L14" s="4" t="s">
        <v>10</v>
      </c>
      <c r="M14" s="4">
        <v>20</v>
      </c>
      <c r="N14" s="4">
        <v>99</v>
      </c>
      <c r="O14" s="4"/>
      <c r="P14" s="6">
        <v>398479</v>
      </c>
      <c r="Q14" s="6">
        <v>587053</v>
      </c>
      <c r="R14" s="3">
        <v>30</v>
      </c>
      <c r="S14" s="3">
        <v>562065</v>
      </c>
      <c r="T14" s="3">
        <v>6115010</v>
      </c>
      <c r="U14" s="14">
        <v>-2.02542</v>
      </c>
      <c r="V14" s="14">
        <v>55.1778</v>
      </c>
      <c r="W14" s="6" t="s">
        <v>177</v>
      </c>
      <c r="X14" s="6" t="s">
        <v>178</v>
      </c>
      <c r="Z14" s="4" t="s">
        <v>104</v>
      </c>
    </row>
    <row r="15" spans="1:26" ht="11.25">
      <c r="A15" s="13" t="s">
        <v>179</v>
      </c>
      <c r="B15" s="2" t="s">
        <v>13</v>
      </c>
      <c r="C15" s="2" t="s">
        <v>180</v>
      </c>
      <c r="D15" s="2" t="s">
        <v>181</v>
      </c>
      <c r="E15" s="6">
        <v>257</v>
      </c>
      <c r="F15" s="18" t="str">
        <f>HYPERLINK("http://www.centcols.org/util/geo/visuGen.php?code=GB-ENG-0257","GB-ENG-0257")</f>
        <v>GB-ENG-0257</v>
      </c>
      <c r="G15" s="13" t="s">
        <v>182</v>
      </c>
      <c r="H15" s="5" t="s">
        <v>183</v>
      </c>
      <c r="I15" s="5" t="s">
        <v>184</v>
      </c>
      <c r="J15" s="6" t="s">
        <v>25</v>
      </c>
      <c r="K15" s="5" t="s">
        <v>185</v>
      </c>
      <c r="L15" s="4" t="s">
        <v>0</v>
      </c>
      <c r="M15" s="4">
        <v>0</v>
      </c>
      <c r="N15" s="4">
        <v>0</v>
      </c>
      <c r="O15" s="4"/>
      <c r="P15" s="6">
        <v>394009</v>
      </c>
      <c r="Q15" s="6">
        <v>280444</v>
      </c>
      <c r="R15" s="3">
        <v>30</v>
      </c>
      <c r="S15" s="3">
        <v>561914</v>
      </c>
      <c r="T15" s="3">
        <v>5808357</v>
      </c>
      <c r="U15" s="14">
        <v>-2.08953</v>
      </c>
      <c r="V15" s="14">
        <v>52.42192</v>
      </c>
      <c r="W15" s="6" t="s">
        <v>186</v>
      </c>
      <c r="X15" s="6" t="s">
        <v>187</v>
      </c>
      <c r="Z15" s="4" t="s">
        <v>104</v>
      </c>
    </row>
    <row r="16" spans="1:26" ht="11.25">
      <c r="A16" s="13" t="s">
        <v>188</v>
      </c>
      <c r="B16" s="2" t="s">
        <v>17</v>
      </c>
      <c r="C16" s="2" t="s">
        <v>189</v>
      </c>
      <c r="D16" s="2" t="s">
        <v>190</v>
      </c>
      <c r="E16" s="6">
        <v>265</v>
      </c>
      <c r="F16" s="18" t="str">
        <f>HYPERLINK("http://www.centcols.org/util/geo/visuGen.php?code=GB-ENG-0265","GB-ENG-0265")</f>
        <v>GB-ENG-0265</v>
      </c>
      <c r="G16" s="13" t="s">
        <v>28</v>
      </c>
      <c r="H16" s="5" t="s">
        <v>166</v>
      </c>
      <c r="I16" s="5" t="s">
        <v>191</v>
      </c>
      <c r="J16" s="6" t="s">
        <v>59</v>
      </c>
      <c r="K16" s="5" t="s">
        <v>176</v>
      </c>
      <c r="L16" s="4" t="s">
        <v>3</v>
      </c>
      <c r="M16" s="4">
        <v>10</v>
      </c>
      <c r="N16" s="4">
        <v>35</v>
      </c>
      <c r="O16" s="4"/>
      <c r="P16" s="6">
        <v>379353</v>
      </c>
      <c r="Q16" s="6">
        <v>570814</v>
      </c>
      <c r="R16" s="3">
        <v>30</v>
      </c>
      <c r="S16" s="3">
        <v>543173</v>
      </c>
      <c r="T16" s="3">
        <v>6098499</v>
      </c>
      <c r="U16" s="14">
        <v>-2.32455</v>
      </c>
      <c r="V16" s="14">
        <v>55.03144</v>
      </c>
      <c r="W16" s="6" t="s">
        <v>192</v>
      </c>
      <c r="X16" s="6" t="s">
        <v>193</v>
      </c>
      <c r="Z16" s="4" t="s">
        <v>104</v>
      </c>
    </row>
    <row r="17" spans="1:26" ht="11.25">
      <c r="A17" s="13" t="s">
        <v>194</v>
      </c>
      <c r="B17" s="2" t="s">
        <v>17</v>
      </c>
      <c r="C17" s="2" t="s">
        <v>195</v>
      </c>
      <c r="D17" s="2" t="s">
        <v>196</v>
      </c>
      <c r="E17" s="6">
        <v>265</v>
      </c>
      <c r="F17" s="18" t="str">
        <f>HYPERLINK("http://www.centcols.org/util/geo/visuGen.php?code=GB-ENG-0265a","GB-ENG-0265a")</f>
        <v>GB-ENG-0265a</v>
      </c>
      <c r="G17" s="13" t="s">
        <v>197</v>
      </c>
      <c r="H17" s="5" t="s">
        <v>198</v>
      </c>
      <c r="I17" s="5" t="s">
        <v>199</v>
      </c>
      <c r="J17" s="6" t="s">
        <v>60</v>
      </c>
      <c r="K17" s="5" t="s">
        <v>200</v>
      </c>
      <c r="L17" s="4" t="s">
        <v>201</v>
      </c>
      <c r="M17" s="4">
        <v>0</v>
      </c>
      <c r="N17" s="4">
        <v>0</v>
      </c>
      <c r="O17" s="4"/>
      <c r="P17" s="6">
        <v>266527</v>
      </c>
      <c r="Q17" s="6">
        <v>136304</v>
      </c>
      <c r="R17" s="3">
        <v>30</v>
      </c>
      <c r="S17" s="3">
        <v>436429</v>
      </c>
      <c r="T17" s="3">
        <v>5662493</v>
      </c>
      <c r="U17" s="14">
        <v>-3.90813</v>
      </c>
      <c r="V17" s="14">
        <v>51.11039</v>
      </c>
      <c r="W17" s="6" t="s">
        <v>202</v>
      </c>
      <c r="X17" s="6" t="s">
        <v>203</v>
      </c>
      <c r="Z17" s="4" t="s">
        <v>104</v>
      </c>
    </row>
    <row r="18" spans="1:26" ht="11.25">
      <c r="A18" s="13" t="s">
        <v>84</v>
      </c>
      <c r="B18" s="2" t="s">
        <v>13</v>
      </c>
      <c r="C18" s="2" t="s">
        <v>21</v>
      </c>
      <c r="D18" s="2" t="s">
        <v>85</v>
      </c>
      <c r="E18" s="6">
        <v>275</v>
      </c>
      <c r="F18" s="18" t="str">
        <f>HYPERLINK("http://www.centcols.org/util/geo/visuGen.php?code=GB-ENG-0275","GB-ENG-0275")</f>
        <v>GB-ENG-0275</v>
      </c>
      <c r="G18" s="13" t="s">
        <v>86</v>
      </c>
      <c r="H18" s="5" t="s">
        <v>87</v>
      </c>
      <c r="I18" s="5" t="s">
        <v>74</v>
      </c>
      <c r="J18" s="6">
        <v>401</v>
      </c>
      <c r="K18" s="5" t="s">
        <v>88</v>
      </c>
      <c r="L18" s="4" t="s">
        <v>1</v>
      </c>
      <c r="M18" s="4">
        <v>0</v>
      </c>
      <c r="N18" s="4">
        <v>0</v>
      </c>
      <c r="O18" s="4"/>
      <c r="P18" s="6">
        <v>376892</v>
      </c>
      <c r="Q18" s="6">
        <v>243706</v>
      </c>
      <c r="R18" s="3">
        <v>30</v>
      </c>
      <c r="S18" s="3">
        <v>545305</v>
      </c>
      <c r="T18" s="3">
        <v>5771386</v>
      </c>
      <c r="U18" s="14">
        <v>-2.33872</v>
      </c>
      <c r="V18" s="14">
        <v>52.09118</v>
      </c>
      <c r="W18" s="6" t="s">
        <v>49</v>
      </c>
      <c r="X18" s="6" t="s">
        <v>50</v>
      </c>
      <c r="Z18" s="4" t="s">
        <v>204</v>
      </c>
    </row>
    <row r="19" spans="1:26" ht="11.25">
      <c r="A19" s="13" t="s">
        <v>205</v>
      </c>
      <c r="B19" s="2" t="s">
        <v>17</v>
      </c>
      <c r="C19" s="2" t="s">
        <v>206</v>
      </c>
      <c r="D19" s="2" t="s">
        <v>207</v>
      </c>
      <c r="E19" s="6">
        <v>275</v>
      </c>
      <c r="F19" s="18" t="str">
        <f>HYPERLINK("http://www.centcols.org/util/geo/visuGen.php?code=GB-ENG-0275a","GB-ENG-0275a")</f>
        <v>GB-ENG-0275a</v>
      </c>
      <c r="G19" s="13" t="s">
        <v>197</v>
      </c>
      <c r="H19" s="5" t="s">
        <v>198</v>
      </c>
      <c r="I19" s="5" t="s">
        <v>208</v>
      </c>
      <c r="J19" s="6" t="s">
        <v>60</v>
      </c>
      <c r="K19" s="5" t="s">
        <v>200</v>
      </c>
      <c r="L19" s="4" t="s">
        <v>209</v>
      </c>
      <c r="M19" s="4">
        <v>0</v>
      </c>
      <c r="N19" s="4">
        <v>0</v>
      </c>
      <c r="O19" s="4"/>
      <c r="P19" s="6">
        <v>264687</v>
      </c>
      <c r="Q19" s="6">
        <v>143195</v>
      </c>
      <c r="R19" s="3">
        <v>30</v>
      </c>
      <c r="S19" s="3">
        <v>434496</v>
      </c>
      <c r="T19" s="3">
        <v>5669357</v>
      </c>
      <c r="U19" s="14">
        <v>-3.93699</v>
      </c>
      <c r="V19" s="14">
        <v>51.17189</v>
      </c>
      <c r="W19" s="6" t="s">
        <v>210</v>
      </c>
      <c r="X19" s="6" t="s">
        <v>211</v>
      </c>
      <c r="Z19" s="4" t="s">
        <v>104</v>
      </c>
    </row>
    <row r="20" spans="1:26" ht="11.25">
      <c r="A20" s="13" t="s">
        <v>92</v>
      </c>
      <c r="B20" s="2" t="s">
        <v>15</v>
      </c>
      <c r="C20" s="2" t="s">
        <v>70</v>
      </c>
      <c r="D20" s="2" t="s">
        <v>70</v>
      </c>
      <c r="E20" s="6">
        <v>283</v>
      </c>
      <c r="F20" s="18" t="str">
        <f>HYPERLINK("http://www.centcols.org/util/geo/visuGen.php?code=GB-ENG-0283","GB-ENG-0283")</f>
        <v>GB-ENG-0283</v>
      </c>
      <c r="G20" s="13" t="s">
        <v>71</v>
      </c>
      <c r="H20" s="5" t="s">
        <v>61</v>
      </c>
      <c r="I20" s="5" t="s">
        <v>75</v>
      </c>
      <c r="J20" s="6" t="s">
        <v>58</v>
      </c>
      <c r="K20" s="5" t="s">
        <v>36</v>
      </c>
      <c r="L20" s="4" t="s">
        <v>2</v>
      </c>
      <c r="M20" s="4">
        <v>0</v>
      </c>
      <c r="N20" s="4">
        <v>0</v>
      </c>
      <c r="O20" s="4"/>
      <c r="P20" s="6">
        <v>323885</v>
      </c>
      <c r="Q20" s="6">
        <v>277807</v>
      </c>
      <c r="R20" s="3">
        <v>30</v>
      </c>
      <c r="S20" s="3">
        <v>491834</v>
      </c>
      <c r="T20" s="3">
        <v>5804750</v>
      </c>
      <c r="U20" s="14">
        <v>-3.12</v>
      </c>
      <c r="V20" s="14">
        <v>52.39294</v>
      </c>
      <c r="W20" s="6" t="s">
        <v>51</v>
      </c>
      <c r="X20" s="6" t="s">
        <v>52</v>
      </c>
      <c r="Z20" s="4" t="s">
        <v>104</v>
      </c>
    </row>
  </sheetData>
  <sheetProtection formatCells="0" formatColumns="0" formatRows="0" insertRows="0" insertHyperlinks="0" deleteRows="0" sort="0" autoFilter="0" pivotTables="0"/>
  <printOptions gridLines="1"/>
  <pageMargins left="0.75" right="0.75" top="1" bottom="1" header="0.5" footer="0.5"/>
  <pageSetup fitToHeight="0" fitToWidth="1" horizontalDpi="600" verticalDpi="600" orientation="landscape" paperSize="9" scale="71" r:id="rId1"/>
  <headerFooter alignWithMargins="0">
    <oddHeader>&amp;CCatalogue des Cols de la Grande Bretagne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Catalogue des cols de la Grande Bretagne</dc:title>
  <dc:subject/>
  <dc:creator>Club des Cent Cols</dc:creator>
  <cp:keywords/>
  <dc:description/>
  <cp:lastModifiedBy>Patrick Schleppi</cp:lastModifiedBy>
  <cp:lastPrinted>2011-12-29T07:48:01Z</cp:lastPrinted>
  <dcterms:created xsi:type="dcterms:W3CDTF">2004-11-13T22:52:46Z</dcterms:created>
  <dcterms:modified xsi:type="dcterms:W3CDTF">2017-09-02T05:54:30Z</dcterms:modified>
  <cp:category/>
  <cp:version/>
  <cp:contentType/>
  <cp:contentStatus/>
</cp:coreProperties>
</file>