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9155" windowHeight="6225" activeTab="0"/>
  </bookViews>
  <sheets>
    <sheet name="nouveaux cols" sheetId="1" r:id="rId1"/>
  </sheets>
  <definedNames/>
  <calcPr fullCalcOnLoad="1"/>
</workbook>
</file>

<file path=xl/sharedStrings.xml><?xml version="1.0" encoding="utf-8"?>
<sst xmlns="http://schemas.openxmlformats.org/spreadsheetml/2006/main" count="304" uniqueCount="257">
  <si>
    <t>DE-BW-0649</t>
  </si>
  <si>
    <t>Fuchseck</t>
  </si>
  <si>
    <t>~sattel</t>
  </si>
  <si>
    <t>Fuchsecksattel</t>
  </si>
  <si>
    <t>C7522</t>
  </si>
  <si>
    <t>L7324</t>
  </si>
  <si>
    <t>009°40'24.4"E</t>
  </si>
  <si>
    <t>48°37'39.9"N</t>
  </si>
  <si>
    <t>16-094-483-03-72</t>
  </si>
  <si>
    <t>DE-BW-0670</t>
  </si>
  <si>
    <t>Kornberg</t>
  </si>
  <si>
    <t>Kornbergsattel</t>
  </si>
  <si>
    <t>L7322</t>
  </si>
  <si>
    <t>7323</t>
  </si>
  <si>
    <t>009°38'51.3"E</t>
  </si>
  <si>
    <t>48°37'25.0"N</t>
  </si>
  <si>
    <t>32547722</t>
  </si>
  <si>
    <t>5385818</t>
  </si>
  <si>
    <t>16-093-483-55-69</t>
  </si>
  <si>
    <t>L1217</t>
  </si>
  <si>
    <t>DE-RP-0474</t>
  </si>
  <si>
    <t>Heller</t>
  </si>
  <si>
    <t>~platz</t>
  </si>
  <si>
    <t>Hellerplatz</t>
  </si>
  <si>
    <t>C6714</t>
  </si>
  <si>
    <t>L6714</t>
  </si>
  <si>
    <t>6614</t>
  </si>
  <si>
    <t>008°03'11.2"E</t>
  </si>
  <si>
    <t>49°20'09.8"N</t>
  </si>
  <si>
    <t>32431210</t>
  </si>
  <si>
    <t>5465246</t>
  </si>
  <si>
    <t>R1</t>
  </si>
  <si>
    <t>DE-RP-0537</t>
  </si>
  <si>
    <t>Teufelskehl</t>
  </si>
  <si>
    <t>Teufelskehlsattel</t>
  </si>
  <si>
    <t>008°03'09.0"E</t>
  </si>
  <si>
    <t>49°19'47.3"N</t>
  </si>
  <si>
    <t>32431157</t>
  </si>
  <si>
    <t>5464552</t>
  </si>
  <si>
    <t>S1</t>
  </si>
  <si>
    <t>DE-NW-0774</t>
  </si>
  <si>
    <t>Unterer Burbecker</t>
  </si>
  <si>
    <t>~ Platz</t>
  </si>
  <si>
    <t>Unterer Burbecker Platz</t>
  </si>
  <si>
    <t>C4714</t>
  </si>
  <si>
    <t>L4716</t>
  </si>
  <si>
    <t>4717</t>
  </si>
  <si>
    <t>008°32'56.3"E</t>
  </si>
  <si>
    <t>51°16'27.2"N</t>
  </si>
  <si>
    <t>32468539</t>
  </si>
  <si>
    <t>5680417</t>
  </si>
  <si>
    <t>DE-BW-0833a</t>
  </si>
  <si>
    <t>Harmersbacher</t>
  </si>
  <si>
    <t>~ Höhe</t>
  </si>
  <si>
    <t>Harmersbacher Höhe</t>
  </si>
  <si>
    <t>C7514</t>
  </si>
  <si>
    <t>L7514</t>
  </si>
  <si>
    <t>7515</t>
  </si>
  <si>
    <t>48°24'17.1"N</t>
  </si>
  <si>
    <t>5361590</t>
  </si>
  <si>
    <t>DE-BY-1128</t>
  </si>
  <si>
    <t>Reischfleck</t>
  </si>
  <si>
    <t>Reischflecksattel</t>
  </si>
  <si>
    <t>C7142</t>
  </si>
  <si>
    <t>L6944</t>
  </si>
  <si>
    <t>6844</t>
  </si>
  <si>
    <t>013°04'06.2"E</t>
  </si>
  <si>
    <t>49°08'14.7"N</t>
  </si>
  <si>
    <t>33359110</t>
  </si>
  <si>
    <t>S</t>
  </si>
  <si>
    <t>TK25</t>
  </si>
  <si>
    <t>DE-BY-0941a</t>
  </si>
  <si>
    <t>Habisch</t>
  </si>
  <si>
    <t>~ebene</t>
  </si>
  <si>
    <t>Habischebene</t>
  </si>
  <si>
    <t>L7144</t>
  </si>
  <si>
    <t>7044</t>
  </si>
  <si>
    <t>013°01'38.2"E</t>
  </si>
  <si>
    <t>48°56'39.2"N</t>
  </si>
  <si>
    <t>33355553</t>
  </si>
  <si>
    <t>5423131</t>
  </si>
  <si>
    <t>R1(E)</t>
  </si>
  <si>
    <t>DE-BY-0901</t>
  </si>
  <si>
    <t>Platzel</t>
  </si>
  <si>
    <t>~</t>
  </si>
  <si>
    <t>L7142</t>
  </si>
  <si>
    <t>7043</t>
  </si>
  <si>
    <t>012°53'26.0"E</t>
  </si>
  <si>
    <t>48°59'07.7"N</t>
  </si>
  <si>
    <t>33345670</t>
  </si>
  <si>
    <t>5427985</t>
  </si>
  <si>
    <t>DE-BW-0507a</t>
  </si>
  <si>
    <t>Wilhelmsfelder</t>
  </si>
  <si>
    <t>~ Eck</t>
  </si>
  <si>
    <t>Wilhelmsfelder Eck</t>
  </si>
  <si>
    <t>C6718</t>
  </si>
  <si>
    <t>L6518</t>
  </si>
  <si>
    <t>6518</t>
  </si>
  <si>
    <t>008°44'13.3"E</t>
  </si>
  <si>
    <t>49°27'25.5"N</t>
  </si>
  <si>
    <t>32480942</t>
  </si>
  <si>
    <t>5478303</t>
  </si>
  <si>
    <t>DE-BY-0943</t>
  </si>
  <si>
    <t>Mulden</t>
  </si>
  <si>
    <t>Muldenebene</t>
  </si>
  <si>
    <t>C6742</t>
  </si>
  <si>
    <t>L6742</t>
  </si>
  <si>
    <t>6743</t>
  </si>
  <si>
    <t>012°55'21.1"E</t>
  </si>
  <si>
    <t>49°14'30.3"N</t>
  </si>
  <si>
    <t>33348790</t>
  </si>
  <si>
    <t>5456407</t>
  </si>
  <si>
    <t>DE-BY-1144</t>
  </si>
  <si>
    <t>Salzmaier</t>
  </si>
  <si>
    <t>~gatterl</t>
  </si>
  <si>
    <t>Salzmaiergatterl</t>
  </si>
  <si>
    <t>C8338</t>
  </si>
  <si>
    <t>L8340</t>
  </si>
  <si>
    <t>8341</t>
  </si>
  <si>
    <t>012°33'59.5"E</t>
  </si>
  <si>
    <t>47°40'05.0"N</t>
  </si>
  <si>
    <t>33317318</t>
  </si>
  <si>
    <t>5282276</t>
  </si>
  <si>
    <t>DE-BY-0428</t>
  </si>
  <si>
    <t>Kreuzstein</t>
  </si>
  <si>
    <t>~tor</t>
  </si>
  <si>
    <t>Kreuzsteintor</t>
  </si>
  <si>
    <t>C6322</t>
  </si>
  <si>
    <t>L6122</t>
  </si>
  <si>
    <t>6122</t>
  </si>
  <si>
    <t>009°22'00,4"E</t>
  </si>
  <si>
    <t>49°51'12,5"N</t>
  </si>
  <si>
    <t>13-092-495-12-12</t>
  </si>
  <si>
    <t>AB15/MIL35</t>
  </si>
  <si>
    <t>DE-BY-0488</t>
  </si>
  <si>
    <t>Kreuz</t>
  </si>
  <si>
    <t>Kreuztor</t>
  </si>
  <si>
    <t>009°23'07,1"E</t>
  </si>
  <si>
    <t>49°51'41,7"N</t>
  </si>
  <si>
    <t>32527693</t>
  </si>
  <si>
    <t>5523314</t>
  </si>
  <si>
    <t>DE-NW-0687</t>
  </si>
  <si>
    <t>Minen</t>
  </si>
  <si>
    <t>Minenplatz</t>
  </si>
  <si>
    <t>4716</t>
  </si>
  <si>
    <t>008°29'53,5"E</t>
  </si>
  <si>
    <t>51°12'01,1"N</t>
  </si>
  <si>
    <t>DE-NW-0588</t>
  </si>
  <si>
    <t>Potsdamer</t>
  </si>
  <si>
    <t>Potsdamer Platz</t>
  </si>
  <si>
    <t>C5114</t>
  </si>
  <si>
    <t>L4914</t>
  </si>
  <si>
    <t>4815</t>
  </si>
  <si>
    <t>008°11'09,6"E</t>
  </si>
  <si>
    <t>51°06'27,2"N</t>
  </si>
  <si>
    <t>DE-BY-0609</t>
  </si>
  <si>
    <t>Auf der Höhe</t>
  </si>
  <si>
    <t>C5938</t>
  </si>
  <si>
    <t>L5938</t>
  </si>
  <si>
    <t>5939</t>
  </si>
  <si>
    <t>012°16'52.2"E</t>
  </si>
  <si>
    <t>50°03'03.6"N</t>
  </si>
  <si>
    <t>33305368</t>
  </si>
  <si>
    <t>5547843</t>
  </si>
  <si>
    <t>DE-HE-0402</t>
  </si>
  <si>
    <t>C6318</t>
  </si>
  <si>
    <t>L6318</t>
  </si>
  <si>
    <t>6319</t>
  </si>
  <si>
    <t>008°56'26.1"E</t>
  </si>
  <si>
    <t>49°40'31.5"N</t>
  </si>
  <si>
    <t>32495713</t>
  </si>
  <si>
    <t>5502545</t>
  </si>
  <si>
    <t>15-085-494-39-05</t>
  </si>
  <si>
    <t>K50</t>
  </si>
  <si>
    <t>DE-HE-0419</t>
  </si>
  <si>
    <t>Knobels</t>
  </si>
  <si>
    <t>~plätze</t>
  </si>
  <si>
    <t>Knobelsplätze</t>
  </si>
  <si>
    <t>C5122</t>
  </si>
  <si>
    <t>L4922</t>
  </si>
  <si>
    <t>4823</t>
  </si>
  <si>
    <t>009°37'29.0"E</t>
  </si>
  <si>
    <t>51°10'59.4"N</t>
  </si>
  <si>
    <t>32543664</t>
  </si>
  <si>
    <t>5670380</t>
  </si>
  <si>
    <t>Str</t>
  </si>
  <si>
    <t>~eck</t>
  </si>
  <si>
    <t>L7522</t>
  </si>
  <si>
    <t>DE-BW-0725b</t>
  </si>
  <si>
    <t>Rotwasser</t>
  </si>
  <si>
    <t>Rotwasserebene</t>
  </si>
  <si>
    <t>L7314</t>
  </si>
  <si>
    <t>7315</t>
  </si>
  <si>
    <t>008°13'58.0"E</t>
  </si>
  <si>
    <t>48°40'41.4"N</t>
  </si>
  <si>
    <t>32443523</t>
  </si>
  <si>
    <t>5391964</t>
  </si>
  <si>
    <t>DE-BW-0610d</t>
  </si>
  <si>
    <t>Sattelbogen
Rauber</t>
  </si>
  <si>
    <t>~
~steige</t>
  </si>
  <si>
    <t>Sattelbogen
Raubersteige</t>
  </si>
  <si>
    <t>7422</t>
  </si>
  <si>
    <t>009°29'00.7"E</t>
  </si>
  <si>
    <t>48°34'30.9"N</t>
  </si>
  <si>
    <t>32535666</t>
  </si>
  <si>
    <t>5380353</t>
  </si>
  <si>
    <t>16-092-483-56-42</t>
  </si>
  <si>
    <t>DE-BW-0525a</t>
  </si>
  <si>
    <t>Steig</t>
  </si>
  <si>
    <t>Steigplatz</t>
  </si>
  <si>
    <t>C7518</t>
  </si>
  <si>
    <t>L7518</t>
  </si>
  <si>
    <t>7419</t>
  </si>
  <si>
    <t>008°55'16.5"E</t>
  </si>
  <si>
    <t>48°35'12.2"N</t>
  </si>
  <si>
    <t>32494193</t>
  </si>
  <si>
    <t>5381518</t>
  </si>
  <si>
    <t>DE-BW-0553</t>
  </si>
  <si>
    <t>Dischen</t>
  </si>
  <si>
    <t>Discheneck</t>
  </si>
  <si>
    <t>C7914</t>
  </si>
  <si>
    <t>L7914</t>
  </si>
  <si>
    <t>7814</t>
  </si>
  <si>
    <t>008°01'00.8"E</t>
  </si>
  <si>
    <t>48°10'29.3"N</t>
  </si>
  <si>
    <t>32426913</t>
  </si>
  <si>
    <t>5336197</t>
  </si>
  <si>
    <t>18-080-481-07-05</t>
  </si>
  <si>
    <t>DE-BW-0509</t>
  </si>
  <si>
    <t>Katzenmooser</t>
  </si>
  <si>
    <t>Katzenmooser Höhe</t>
  </si>
  <si>
    <t>008°02'01.1"E</t>
  </si>
  <si>
    <t>48°10'01.1"N</t>
  </si>
  <si>
    <t>32428147</t>
  </si>
  <si>
    <t>5335310</t>
  </si>
  <si>
    <t>18-080-481-13-01</t>
  </si>
  <si>
    <t>Code</t>
  </si>
  <si>
    <t>Nom</t>
  </si>
  <si>
    <t>Intitulé</t>
  </si>
  <si>
    <t>Nom complet</t>
  </si>
  <si>
    <t>Lien carte</t>
  </si>
  <si>
    <t>Alti</t>
  </si>
  <si>
    <t>TK100</t>
  </si>
  <si>
    <t>TK50</t>
  </si>
  <si>
    <t>XGK</t>
  </si>
  <si>
    <t>YGK</t>
  </si>
  <si>
    <t>LON WGS84</t>
  </si>
  <si>
    <t>LAT WGS84</t>
  </si>
  <si>
    <t>UTM E WGS84</t>
  </si>
  <si>
    <t>UTM N WGS84</t>
  </si>
  <si>
    <t>GKP Quadr</t>
  </si>
  <si>
    <t>Cotation</t>
  </si>
  <si>
    <t>Diff</t>
  </si>
  <si>
    <t>Lim</t>
  </si>
  <si>
    <t>008°12'34.3"E</t>
  </si>
  <si>
    <t>32441497</t>
  </si>
  <si>
    <t>K1448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</si>
</sst>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7">
    <font>
      <sz val="10"/>
      <name val="Arial"/>
      <family val="0"/>
    </font>
    <font>
      <sz val="8"/>
      <name val="Arial"/>
      <family val="2"/>
    </font>
    <font>
      <sz val="10"/>
      <color indexed="8"/>
      <name val="MS Sans Serif"/>
      <family val="0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 quotePrefix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21" applyFont="1" applyFill="1" applyBorder="1" applyAlignment="1" quotePrefix="1">
      <alignment horizontal="center" vertical="center"/>
      <protection/>
    </xf>
    <xf numFmtId="0" fontId="1" fillId="0" borderId="0" xfId="0" applyNumberFormat="1" applyFont="1" applyAlignment="1" quotePrefix="1">
      <alignment horizontal="right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1" fontId="1" fillId="0" borderId="0" xfId="0" applyNumberFormat="1" applyFont="1" applyAlignment="1" quotePrefix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 quotePrefix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Border="1" applyAlignment="1" quotePrefix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15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3" fillId="0" borderId="0" xfId="15" applyNumberFormat="1" applyFont="1" applyAlignment="1">
      <alignment horizontal="center" vertical="center"/>
    </xf>
    <xf numFmtId="0" fontId="5" fillId="0" borderId="1" xfId="21" applyFont="1" applyFill="1" applyBorder="1" applyAlignment="1">
      <alignment horizontal="center" vertical="center"/>
      <protection/>
    </xf>
    <xf numFmtId="49" fontId="5" fillId="2" borderId="1" xfId="21" applyNumberFormat="1" applyFont="1" applyFill="1" applyBorder="1" applyAlignment="1">
      <alignment horizontal="center" vertical="center"/>
      <protection/>
    </xf>
    <xf numFmtId="0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3" borderId="1" xfId="21" applyFont="1" applyFill="1" applyBorder="1" applyAlignment="1">
      <alignment horizontal="center" vertical="center"/>
      <protection/>
    </xf>
    <xf numFmtId="0" fontId="5" fillId="2" borderId="1" xfId="0" applyNumberFormat="1" applyFont="1" applyFill="1" applyBorder="1" applyAlignment="1" quotePrefix="1">
      <alignment horizontal="center" vertical="center"/>
    </xf>
    <xf numFmtId="49" fontId="5" fillId="2" borderId="1" xfId="21" applyNumberFormat="1" applyFont="1" applyFill="1" applyBorder="1" applyAlignment="1" quotePrefix="1">
      <alignment horizontal="center" vertical="center"/>
      <protection/>
    </xf>
    <xf numFmtId="49" fontId="5" fillId="3" borderId="1" xfId="21" applyNumberFormat="1" applyFont="1" applyFill="1" applyBorder="1" applyAlignment="1" quotePrefix="1">
      <alignment horizontal="center" vertical="center"/>
      <protection/>
    </xf>
    <xf numFmtId="164" fontId="5" fillId="2" borderId="1" xfId="21" applyNumberFormat="1" applyFont="1" applyFill="1" applyBorder="1" applyAlignment="1">
      <alignment horizontal="center" vertical="center"/>
      <protection/>
    </xf>
    <xf numFmtId="164" fontId="5" fillId="2" borderId="2" xfId="21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workbookViewId="0" topLeftCell="A1">
      <selection activeCell="D45" sqref="D45"/>
    </sheetView>
  </sheetViews>
  <sheetFormatPr defaultColWidth="11.421875" defaultRowHeight="12.75"/>
  <cols>
    <col min="1" max="1" width="12.421875" style="0" customWidth="1"/>
    <col min="2" max="2" width="13.140625" style="0" customWidth="1"/>
    <col min="3" max="3" width="12.8515625" style="0" customWidth="1"/>
    <col min="4" max="4" width="17.7109375" style="0" customWidth="1"/>
    <col min="5" max="5" width="15.8515625" style="0" customWidth="1"/>
    <col min="6" max="6" width="8.28125" style="0" customWidth="1"/>
    <col min="16" max="16" width="16.421875" style="0" customWidth="1"/>
    <col min="31" max="31" width="9.00390625" style="0" customWidth="1"/>
    <col min="32" max="32" width="32.140625" style="0" customWidth="1"/>
  </cols>
  <sheetData>
    <row r="1" spans="1:19" ht="12.75">
      <c r="A1" s="41" t="s">
        <v>236</v>
      </c>
      <c r="B1" s="42" t="s">
        <v>237</v>
      </c>
      <c r="C1" s="42" t="s">
        <v>238</v>
      </c>
      <c r="D1" s="43" t="s">
        <v>239</v>
      </c>
      <c r="E1" s="43" t="s">
        <v>240</v>
      </c>
      <c r="F1" s="44" t="s">
        <v>241</v>
      </c>
      <c r="G1" s="45" t="s">
        <v>242</v>
      </c>
      <c r="H1" s="45" t="s">
        <v>243</v>
      </c>
      <c r="I1" s="45" t="s">
        <v>70</v>
      </c>
      <c r="J1" s="45" t="s">
        <v>244</v>
      </c>
      <c r="K1" s="45" t="s">
        <v>245</v>
      </c>
      <c r="L1" s="46" t="s">
        <v>246</v>
      </c>
      <c r="M1" s="43" t="s">
        <v>247</v>
      </c>
      <c r="N1" s="47" t="s">
        <v>248</v>
      </c>
      <c r="O1" s="47" t="s">
        <v>249</v>
      </c>
      <c r="P1" s="48" t="s">
        <v>250</v>
      </c>
      <c r="Q1" s="48" t="s">
        <v>251</v>
      </c>
      <c r="R1" s="49" t="s">
        <v>252</v>
      </c>
      <c r="S1" s="50" t="s">
        <v>253</v>
      </c>
    </row>
    <row r="2" spans="1:33" ht="12.75">
      <c r="A2" s="1" t="s">
        <v>91</v>
      </c>
      <c r="B2" s="4" t="s">
        <v>92</v>
      </c>
      <c r="C2" s="3" t="s">
        <v>93</v>
      </c>
      <c r="D2" s="4" t="s">
        <v>94</v>
      </c>
      <c r="E2" s="40" t="str">
        <f>HYPERLINK("http://www.lv-bw.de/dv/service/getrds.asp?login=dv&amp;pw=anonymous&amp;VERSION=1.1.1&amp;SERVICE=WMS&amp;REQUEST=GetMap&amp;SRS=EPSG:31467&amp;BBOX=3479809,5478855,3482209,5481255&amp;WIDTH=600&amp;HEIGHT=600&amp;LAYERS=DVTK50K&amp;STYLES=&amp;FORMAT=png&amp;","1:50.000 (1px=4m)")</f>
        <v>1:50.000 (1px=4m)</v>
      </c>
      <c r="F2" s="5">
        <v>507</v>
      </c>
      <c r="G2" s="19" t="s">
        <v>95</v>
      </c>
      <c r="H2" s="19" t="s">
        <v>96</v>
      </c>
      <c r="I2" s="19" t="s">
        <v>97</v>
      </c>
      <c r="J2" s="6">
        <v>3481009</v>
      </c>
      <c r="K2" s="6">
        <v>5480055</v>
      </c>
      <c r="L2" s="20" t="s">
        <v>98</v>
      </c>
      <c r="M2" s="20" t="s">
        <v>99</v>
      </c>
      <c r="N2" s="19" t="s">
        <v>100</v>
      </c>
      <c r="O2" s="19" t="s">
        <v>101</v>
      </c>
      <c r="P2" s="6"/>
      <c r="Q2" s="21" t="s">
        <v>31</v>
      </c>
      <c r="R2" s="8">
        <v>1</v>
      </c>
      <c r="S2" s="8"/>
      <c r="T2" s="25"/>
      <c r="U2" s="10"/>
      <c r="V2" s="26"/>
      <c r="W2" s="4"/>
      <c r="X2" s="22"/>
      <c r="Y2" s="7"/>
      <c r="Z2" s="23"/>
      <c r="AA2" s="4"/>
      <c r="AB2" s="14"/>
      <c r="AC2" s="14"/>
      <c r="AD2" s="14"/>
      <c r="AE2" s="14"/>
      <c r="AF2" s="14"/>
      <c r="AG2" s="4"/>
    </row>
    <row r="3" spans="1:33" ht="12.75">
      <c r="A3" s="1" t="s">
        <v>228</v>
      </c>
      <c r="B3" s="24" t="s">
        <v>229</v>
      </c>
      <c r="C3" s="3" t="s">
        <v>53</v>
      </c>
      <c r="D3" s="24" t="s">
        <v>230</v>
      </c>
      <c r="E3" s="40" t="str">
        <f>HYPERLINK("http://www.lv-bw.de/dv/service/getrds.asp?login=dv&amp;pw=anonymous&amp;VERSION=1.1.1&amp;SERVICE=WMS&amp;REQUEST=GetMap&amp;SRS=EPSG:31467&amp;BBOX=3426994,5335804,3429394,5338204&amp;WIDTH=600&amp;HEIGHT=600&amp;LAYERS=DVTK50K&amp;STYLES=&amp;FORMAT=png&amp;","1:50.000 (1px=4m)")</f>
        <v>1:50.000 (1px=4m)</v>
      </c>
      <c r="F3" s="5">
        <v>509</v>
      </c>
      <c r="G3" s="18" t="s">
        <v>220</v>
      </c>
      <c r="H3" s="18" t="s">
        <v>221</v>
      </c>
      <c r="I3" s="19" t="s">
        <v>222</v>
      </c>
      <c r="J3" s="6">
        <v>3428194</v>
      </c>
      <c r="K3" s="6">
        <v>5337004</v>
      </c>
      <c r="L3" s="20" t="s">
        <v>231</v>
      </c>
      <c r="M3" s="20" t="s">
        <v>232</v>
      </c>
      <c r="N3" s="19" t="s">
        <v>233</v>
      </c>
      <c r="O3" s="19" t="s">
        <v>234</v>
      </c>
      <c r="P3" s="6" t="s">
        <v>235</v>
      </c>
      <c r="Q3" s="1" t="s">
        <v>185</v>
      </c>
      <c r="R3" s="7">
        <v>0</v>
      </c>
      <c r="S3" s="7"/>
      <c r="T3" s="36"/>
      <c r="U3" s="10"/>
      <c r="V3" s="26"/>
      <c r="W3" s="4"/>
      <c r="X3" s="7"/>
      <c r="Y3" s="7"/>
      <c r="Z3" s="23"/>
      <c r="AA3" s="4"/>
      <c r="AB3" s="14"/>
      <c r="AC3" s="14"/>
      <c r="AD3" s="14"/>
      <c r="AE3" s="14"/>
      <c r="AF3" s="14"/>
      <c r="AG3" s="4"/>
    </row>
    <row r="4" spans="1:33" ht="12.75">
      <c r="A4" s="1" t="s">
        <v>207</v>
      </c>
      <c r="B4" s="2" t="s">
        <v>208</v>
      </c>
      <c r="C4" s="3" t="s">
        <v>22</v>
      </c>
      <c r="D4" s="4" t="s">
        <v>209</v>
      </c>
      <c r="E4" s="40" t="str">
        <f>HYPERLINK("http://www.lv-bw.de/dv/service/getrds.asp?login=dv&amp;pw=anonymous&amp;VERSION=1.1.1&amp;SERVICE=WMS&amp;REQUEST=GetMap&amp;SRS=EPSG:31467&amp;BBOX=3493066,5382031,3495466,5384431&amp;WIDTH=600&amp;HEIGHT=600&amp;LAYERS=DVTK50K&amp;STYLES=&amp;FORMAT=png&amp;","1:50.000 (1px=4m)")</f>
        <v>1:50.000 (1px=4m)</v>
      </c>
      <c r="F4" s="5">
        <v>525</v>
      </c>
      <c r="G4" s="19" t="s">
        <v>210</v>
      </c>
      <c r="H4" s="19" t="s">
        <v>211</v>
      </c>
      <c r="I4" s="19" t="s">
        <v>212</v>
      </c>
      <c r="J4" s="6">
        <v>3494266</v>
      </c>
      <c r="K4" s="6">
        <v>5383231</v>
      </c>
      <c r="L4" s="20" t="s">
        <v>213</v>
      </c>
      <c r="M4" s="20" t="s">
        <v>214</v>
      </c>
      <c r="N4" s="19" t="s">
        <v>215</v>
      </c>
      <c r="O4" s="19" t="s">
        <v>216</v>
      </c>
      <c r="P4" s="6"/>
      <c r="Q4" s="1" t="s">
        <v>31</v>
      </c>
      <c r="R4" s="7">
        <v>1</v>
      </c>
      <c r="S4" s="7"/>
      <c r="T4" s="8"/>
      <c r="U4" s="10"/>
      <c r="V4" s="11"/>
      <c r="W4" s="4"/>
      <c r="X4" s="22"/>
      <c r="Y4" s="7"/>
      <c r="Z4" s="23"/>
      <c r="AA4" s="4"/>
      <c r="AB4" s="14"/>
      <c r="AC4" s="14"/>
      <c r="AD4" s="14"/>
      <c r="AE4" s="14"/>
      <c r="AF4" s="14"/>
      <c r="AG4" s="4"/>
    </row>
    <row r="5" spans="1:33" ht="12.75">
      <c r="A5" s="1" t="s">
        <v>217</v>
      </c>
      <c r="B5" s="4" t="s">
        <v>218</v>
      </c>
      <c r="C5" s="3" t="s">
        <v>186</v>
      </c>
      <c r="D5" s="4" t="s">
        <v>219</v>
      </c>
      <c r="E5" s="40" t="str">
        <f>HYPERLINK("http://www.lv-bw.de/dv/service/getrds.asp?login=dv&amp;pw=anonymous&amp;VERSION=1.1.1&amp;SERVICE=WMS&amp;REQUEST=GetMap&amp;SRS=EPSG:31467&amp;BBOX=3425759,5336691,3428159,5339091&amp;WIDTH=600&amp;HEIGHT=600&amp;LAYERS=DVTK50K&amp;STYLES=&amp;FORMAT=png&amp;","1:50.000 (1px=4m)")</f>
        <v>1:50.000 (1px=4m)</v>
      </c>
      <c r="F5" s="5">
        <v>553</v>
      </c>
      <c r="G5" s="19" t="s">
        <v>220</v>
      </c>
      <c r="H5" s="19" t="s">
        <v>221</v>
      </c>
      <c r="I5" s="19" t="s">
        <v>222</v>
      </c>
      <c r="J5" s="6">
        <v>3426959</v>
      </c>
      <c r="K5" s="6">
        <v>5337891</v>
      </c>
      <c r="L5" s="20" t="s">
        <v>223</v>
      </c>
      <c r="M5" s="20" t="s">
        <v>224</v>
      </c>
      <c r="N5" s="19" t="s">
        <v>225</v>
      </c>
      <c r="O5" s="19" t="s">
        <v>226</v>
      </c>
      <c r="P5" s="6" t="s">
        <v>227</v>
      </c>
      <c r="Q5" s="1" t="s">
        <v>185</v>
      </c>
      <c r="R5" s="7">
        <v>0</v>
      </c>
      <c r="S5" s="7"/>
      <c r="T5" s="36"/>
      <c r="U5" s="10"/>
      <c r="V5" s="26"/>
      <c r="X5" s="22"/>
      <c r="Y5" s="7"/>
      <c r="Z5" s="23"/>
      <c r="AA5" s="4"/>
      <c r="AB5" s="4"/>
      <c r="AC5" s="4"/>
      <c r="AD5" s="4"/>
      <c r="AE5" s="4"/>
      <c r="AF5" s="4"/>
      <c r="AG5" s="4"/>
    </row>
    <row r="6" spans="1:33" ht="22.5">
      <c r="A6" s="1" t="s">
        <v>197</v>
      </c>
      <c r="B6" s="24" t="s">
        <v>198</v>
      </c>
      <c r="C6" s="30" t="s">
        <v>199</v>
      </c>
      <c r="D6" s="24" t="s">
        <v>200</v>
      </c>
      <c r="E6" s="40" t="str">
        <f>HYPERLINK("http://www.lv-bw.de/dv/service/getrds.asp?login=dv&amp;pw=anonymous&amp;VERSION=1.1.1&amp;SERVICE=WMS&amp;REQUEST=GetMap&amp;SRS=EPSG:31467&amp;BBOX=3534556,5380866,3536956,5383266&amp;WIDTH=600&amp;HEIGHT=600&amp;LAYERS=DVTK50K&amp;STYLES=&amp;FORMAT=png&amp;","1:50.000 (1px=4m)")</f>
        <v>1:50.000 (1px=4m)</v>
      </c>
      <c r="F6" s="5">
        <v>610</v>
      </c>
      <c r="G6" s="19" t="s">
        <v>4</v>
      </c>
      <c r="H6" s="19" t="s">
        <v>187</v>
      </c>
      <c r="I6" s="19" t="s">
        <v>201</v>
      </c>
      <c r="J6" s="6">
        <v>3535756</v>
      </c>
      <c r="K6" s="6">
        <v>5382066</v>
      </c>
      <c r="L6" s="20" t="s">
        <v>202</v>
      </c>
      <c r="M6" s="20" t="s">
        <v>203</v>
      </c>
      <c r="N6" s="19" t="s">
        <v>204</v>
      </c>
      <c r="O6" s="19" t="s">
        <v>205</v>
      </c>
      <c r="P6" s="6" t="s">
        <v>206</v>
      </c>
      <c r="Q6" s="1" t="s">
        <v>185</v>
      </c>
      <c r="R6" s="7">
        <v>0</v>
      </c>
      <c r="S6" s="7"/>
      <c r="T6" s="10"/>
      <c r="U6" s="10"/>
      <c r="V6" s="26"/>
      <c r="W6" s="4"/>
      <c r="X6" s="22"/>
      <c r="Y6" s="7"/>
      <c r="Z6" s="23"/>
      <c r="AA6" s="4"/>
      <c r="AB6" s="14"/>
      <c r="AC6" s="14"/>
      <c r="AD6" s="14"/>
      <c r="AE6" s="14"/>
      <c r="AF6" s="14"/>
      <c r="AG6" s="4"/>
    </row>
    <row r="7" spans="1:33" ht="12.75">
      <c r="A7" s="1" t="s">
        <v>0</v>
      </c>
      <c r="B7" s="2" t="s">
        <v>1</v>
      </c>
      <c r="C7" s="3" t="s">
        <v>2</v>
      </c>
      <c r="D7" s="2" t="s">
        <v>3</v>
      </c>
      <c r="E7" s="40" t="str">
        <f>HYPERLINK("http://www.lv-bw.de/dv/service/getrds.asp?login=dv&amp;pw=anonymous&amp;VERSION=1.1.1&amp;SERVICE=WMS&amp;REQUEST=GetMap&amp;SRS=EPSG:31467&amp;BBOX=3548519,5386810,3550919,5389210&amp;WIDTH=600&amp;HEIGHT=600&amp;LAYERS=DVTK50K&amp;STYLES=&amp;FORMAT=png&amp;","1:50.000 (1px=4m)")</f>
        <v>1:50.000 (1px=4m)</v>
      </c>
      <c r="F7" s="5">
        <v>649</v>
      </c>
      <c r="G7" s="6" t="s">
        <v>4</v>
      </c>
      <c r="H7" s="6" t="s">
        <v>5</v>
      </c>
      <c r="I7" s="6">
        <v>7324</v>
      </c>
      <c r="J7" s="6">
        <v>3549719</v>
      </c>
      <c r="K7" s="6">
        <v>5388010</v>
      </c>
      <c r="L7" s="7" t="s">
        <v>6</v>
      </c>
      <c r="M7" s="7" t="s">
        <v>7</v>
      </c>
      <c r="N7" s="6">
        <v>32549623</v>
      </c>
      <c r="O7" s="6">
        <v>5386295</v>
      </c>
      <c r="P7" s="6" t="s">
        <v>8</v>
      </c>
      <c r="Q7" s="1" t="s">
        <v>256</v>
      </c>
      <c r="R7" s="8">
        <v>0</v>
      </c>
      <c r="S7" s="8"/>
      <c r="T7" s="9"/>
      <c r="U7" s="10"/>
      <c r="V7" s="11"/>
      <c r="W7" s="4"/>
      <c r="X7" s="22"/>
      <c r="Y7" s="7"/>
      <c r="Z7" s="23"/>
      <c r="AA7" s="4"/>
      <c r="AB7" s="14"/>
      <c r="AC7" s="14"/>
      <c r="AD7" s="14"/>
      <c r="AE7" s="14"/>
      <c r="AF7" s="14"/>
      <c r="AG7" s="4"/>
    </row>
    <row r="8" spans="1:33" ht="12.75">
      <c r="A8" s="1" t="s">
        <v>9</v>
      </c>
      <c r="B8" s="15" t="s">
        <v>10</v>
      </c>
      <c r="C8" s="3" t="s">
        <v>2</v>
      </c>
      <c r="D8" s="16" t="s">
        <v>11</v>
      </c>
      <c r="E8" s="40" t="str">
        <f>HYPERLINK("http://www.lv-bw.de/dv/service/getrds.asp?login=dv&amp;pw=anonymous&amp;VERSION=1.1.1&amp;SERVICE=WMS&amp;REQUEST=GetMap&amp;SRS=EPSG:31467&amp;BBOX=3546616,5386333,3549016,5388733&amp;WIDTH=600&amp;HEIGHT=600&amp;LAYERS=DVTK50K&amp;STYLES=&amp;FORMAT=png&amp;","1:50.000 (1px=4m)")</f>
        <v>1:50.000 (1px=4m)</v>
      </c>
      <c r="F8" s="17">
        <v>670</v>
      </c>
      <c r="G8" s="18" t="s">
        <v>4</v>
      </c>
      <c r="H8" s="18" t="s">
        <v>12</v>
      </c>
      <c r="I8" s="19" t="s">
        <v>13</v>
      </c>
      <c r="J8" s="6">
        <v>3547816</v>
      </c>
      <c r="K8" s="6">
        <v>5387533</v>
      </c>
      <c r="L8" s="20" t="s">
        <v>14</v>
      </c>
      <c r="M8" s="20" t="s">
        <v>15</v>
      </c>
      <c r="N8" s="19" t="s">
        <v>16</v>
      </c>
      <c r="O8" s="19" t="s">
        <v>17</v>
      </c>
      <c r="P8" s="6" t="s">
        <v>18</v>
      </c>
      <c r="Q8" s="21" t="s">
        <v>19</v>
      </c>
      <c r="R8" s="8">
        <v>0</v>
      </c>
      <c r="S8" s="8"/>
      <c r="T8" s="9"/>
      <c r="U8" s="10"/>
      <c r="V8" s="11"/>
      <c r="W8" s="4"/>
      <c r="X8" s="22"/>
      <c r="Y8" s="7"/>
      <c r="Z8" s="23"/>
      <c r="AA8" s="4"/>
      <c r="AB8" s="14"/>
      <c r="AC8" s="14"/>
      <c r="AD8" s="14"/>
      <c r="AE8" s="14"/>
      <c r="AF8" s="14"/>
      <c r="AG8" s="4"/>
    </row>
    <row r="9" spans="1:33" ht="12.75">
      <c r="A9" s="1" t="s">
        <v>188</v>
      </c>
      <c r="B9" s="4" t="s">
        <v>189</v>
      </c>
      <c r="C9" s="3" t="s">
        <v>73</v>
      </c>
      <c r="D9" s="4" t="s">
        <v>190</v>
      </c>
      <c r="E9" s="40" t="str">
        <f>HYPERLINK("http://www.lv-bw.de/dv/service/getrds.asp?login=dv&amp;pw=anonymous&amp;VERSION=1.1.1&amp;SERVICE=WMS&amp;REQUEST=GetMap&amp;SRS=EPSG:31467&amp;BBOX=3442376,5392481,3444776,5394881&amp;WIDTH=600&amp;HEIGHT=600&amp;LAYERS=DVTK50K&amp;STYLES=&amp;FORMAT=png&amp;","1:50.000 (1px=4m)")</f>
        <v>1:50.000 (1px=4m)</v>
      </c>
      <c r="F9" s="5">
        <v>725</v>
      </c>
      <c r="G9" s="19" t="s">
        <v>55</v>
      </c>
      <c r="H9" s="19" t="s">
        <v>191</v>
      </c>
      <c r="I9" s="19" t="s">
        <v>192</v>
      </c>
      <c r="J9" s="6">
        <v>3443576</v>
      </c>
      <c r="K9" s="6">
        <v>5393681</v>
      </c>
      <c r="L9" s="20" t="s">
        <v>193</v>
      </c>
      <c r="M9" s="20" t="s">
        <v>194</v>
      </c>
      <c r="N9" s="19" t="s">
        <v>195</v>
      </c>
      <c r="O9" s="19" t="s">
        <v>196</v>
      </c>
      <c r="P9" s="6"/>
      <c r="Q9" s="1" t="s">
        <v>31</v>
      </c>
      <c r="R9" s="7">
        <v>1</v>
      </c>
      <c r="S9" s="7"/>
      <c r="T9" s="8"/>
      <c r="U9" s="10"/>
      <c r="V9" s="11"/>
      <c r="AA9" s="4"/>
      <c r="AB9" s="14"/>
      <c r="AC9" s="14"/>
      <c r="AD9" s="14"/>
      <c r="AE9" s="14"/>
      <c r="AF9" s="14"/>
      <c r="AG9" s="4"/>
    </row>
    <row r="10" spans="1:33" ht="14.25" customHeight="1">
      <c r="A10" s="1" t="s">
        <v>51</v>
      </c>
      <c r="B10" s="24" t="s">
        <v>52</v>
      </c>
      <c r="C10" s="3" t="s">
        <v>53</v>
      </c>
      <c r="D10" s="24" t="s">
        <v>54</v>
      </c>
      <c r="E10" s="40" t="str">
        <f>HYPERLINK("http://www.lv-bw.de/dv/service/getrds.asp?login=dv&amp;pw=anonymous&amp;VERSION=1.1.1&amp;SERVICE=WMS&amp;REQUEST=GetMap&amp;SRS=EPSG:31467&amp;BBOX=3440349,5362095,3442749,5364495&amp;WIDTH=600&amp;HEIGHT=600&amp;LAYERS=DVTK50K&amp;STYLES=&amp;FORMAT=png&amp;","1:50.000 (1px=4m)")</f>
        <v>1:50.000 (1px=4m)</v>
      </c>
      <c r="F10" s="5">
        <v>833</v>
      </c>
      <c r="G10" s="18" t="s">
        <v>55</v>
      </c>
      <c r="H10" s="18" t="s">
        <v>56</v>
      </c>
      <c r="I10" s="19" t="s">
        <v>57</v>
      </c>
      <c r="J10" s="6">
        <v>3441549</v>
      </c>
      <c r="K10" s="6">
        <v>5363295</v>
      </c>
      <c r="L10" s="20" t="s">
        <v>254</v>
      </c>
      <c r="M10" s="20" t="s">
        <v>58</v>
      </c>
      <c r="N10" s="19" t="s">
        <v>255</v>
      </c>
      <c r="O10" s="19" t="s">
        <v>59</v>
      </c>
      <c r="P10" s="6"/>
      <c r="Q10" s="1" t="s">
        <v>31</v>
      </c>
      <c r="R10" s="7">
        <v>1</v>
      </c>
      <c r="S10" s="7"/>
      <c r="T10" s="8"/>
      <c r="U10" s="10"/>
      <c r="V10" s="11"/>
      <c r="W10" s="4"/>
      <c r="X10" s="14"/>
      <c r="Y10" s="14"/>
      <c r="Z10" s="14"/>
      <c r="AA10" s="4"/>
      <c r="AB10" s="14"/>
      <c r="AC10" s="14"/>
      <c r="AD10" s="14"/>
      <c r="AE10" s="14"/>
      <c r="AF10" s="14"/>
      <c r="AG10" s="4"/>
    </row>
    <row r="11" spans="1:33" ht="12.75">
      <c r="A11" s="28" t="s">
        <v>123</v>
      </c>
      <c r="B11" s="29" t="s">
        <v>124</v>
      </c>
      <c r="C11" s="29" t="s">
        <v>125</v>
      </c>
      <c r="D11" s="30" t="s">
        <v>126</v>
      </c>
      <c r="E11" s="40" t="str">
        <f>HYPERLINK("http://deutschlandviewer.bayern.de/ogc/getogc.cgi?VERSION=1.1.1&amp;SERVICE=WMS&amp;REQUEST=GetMap&amp;SRS=EPSG:31467&amp;BBOX=3525250,5522975,3527650,5525375&amp;WIDTH=600&amp;HEIGHT=600&amp;LAYERS=tk50&amp;STYLES=&amp;FORMAT=png&amp;","1:50.000 (1px=4m)")</f>
        <v>1:50.000 (1px=4m)</v>
      </c>
      <c r="F11" s="31">
        <v>428</v>
      </c>
      <c r="G11" s="32" t="s">
        <v>127</v>
      </c>
      <c r="H11" s="32" t="s">
        <v>128</v>
      </c>
      <c r="I11" s="32" t="s">
        <v>129</v>
      </c>
      <c r="J11" s="33">
        <v>3526450</v>
      </c>
      <c r="K11" s="33">
        <v>5524175</v>
      </c>
      <c r="L11" s="18" t="s">
        <v>130</v>
      </c>
      <c r="M11" s="18" t="s">
        <v>131</v>
      </c>
      <c r="N11" s="33">
        <v>32526365</v>
      </c>
      <c r="O11" s="33">
        <v>5522405</v>
      </c>
      <c r="P11" s="32" t="s">
        <v>132</v>
      </c>
      <c r="Q11" s="28" t="s">
        <v>133</v>
      </c>
      <c r="R11" s="34">
        <v>0</v>
      </c>
      <c r="S11" s="18"/>
      <c r="T11" s="35"/>
      <c r="U11" s="22"/>
      <c r="V11" s="22"/>
      <c r="W11" s="14"/>
      <c r="X11" s="39"/>
      <c r="Y11" s="14"/>
      <c r="Z11" s="14"/>
      <c r="AA11" s="4"/>
      <c r="AB11" s="14"/>
      <c r="AC11" s="14"/>
      <c r="AD11" s="14"/>
      <c r="AE11" s="14"/>
      <c r="AF11" s="14"/>
      <c r="AG11" s="4"/>
    </row>
    <row r="12" spans="1:33" ht="12.75">
      <c r="A12" s="36" t="s">
        <v>134</v>
      </c>
      <c r="B12" s="30" t="s">
        <v>135</v>
      </c>
      <c r="C12" s="3" t="s">
        <v>125</v>
      </c>
      <c r="D12" s="30" t="s">
        <v>136</v>
      </c>
      <c r="E12" s="40" t="str">
        <f>HYPERLINK("http://deutschlandviewer.bayern.de/ogc/getogc.cgi?VERSION=1.1.1&amp;SERVICE=WMS&amp;REQUEST=GetMap&amp;SRS=EPSG:31467&amp;BBOX=3526578,5523884,3528978,5526284&amp;WIDTH=600&amp;HEIGHT=600&amp;LAYERS=tk50&amp;STYLES=&amp;FORMAT=png&amp;","1:50.000 (1px=4m)")</f>
        <v>1:50.000 (1px=4m)</v>
      </c>
      <c r="F12" s="37">
        <v>488</v>
      </c>
      <c r="G12" s="18" t="s">
        <v>127</v>
      </c>
      <c r="H12" s="18" t="s">
        <v>128</v>
      </c>
      <c r="I12" s="32" t="s">
        <v>129</v>
      </c>
      <c r="J12" s="10">
        <v>3527778</v>
      </c>
      <c r="K12" s="10">
        <v>5525084</v>
      </c>
      <c r="L12" s="18" t="s">
        <v>137</v>
      </c>
      <c r="M12" s="18" t="s">
        <v>138</v>
      </c>
      <c r="N12" s="32" t="s">
        <v>139</v>
      </c>
      <c r="O12" s="32" t="s">
        <v>140</v>
      </c>
      <c r="P12" s="10"/>
      <c r="Q12" s="36" t="s">
        <v>31</v>
      </c>
      <c r="R12" s="22">
        <v>1</v>
      </c>
      <c r="S12" s="22"/>
      <c r="T12" s="35"/>
      <c r="U12" s="38"/>
      <c r="V12" s="22"/>
      <c r="W12" s="14"/>
      <c r="X12" s="14"/>
      <c r="Y12" s="14"/>
      <c r="Z12" s="14"/>
      <c r="AA12" s="4"/>
      <c r="AB12" s="14"/>
      <c r="AC12" s="14"/>
      <c r="AD12" s="14"/>
      <c r="AE12" s="14"/>
      <c r="AF12" s="14"/>
      <c r="AG12" s="4"/>
    </row>
    <row r="13" spans="1:33" ht="12.75">
      <c r="A13" s="1" t="s">
        <v>155</v>
      </c>
      <c r="B13" s="24" t="s">
        <v>156</v>
      </c>
      <c r="C13" s="3" t="s">
        <v>84</v>
      </c>
      <c r="D13" s="30" t="s">
        <v>156</v>
      </c>
      <c r="E13" s="40" t="str">
        <f>HYPERLINK("http://deutschlandviewer.bayern.de/ogc/getogc.cgi?VERSION=1.1.1&amp;SERVICE=WMS&amp;REQUEST=GetMap&amp;SRS=EPSG:31468&amp;BBOX=4519042,5544916,4521442,5547316&amp;WIDTH=600&amp;HEIGHT=600&amp;LAYERS=tk50&amp;STYLES=&amp;FORMAT=png&amp;","1:50.000 (1px=4m)")</f>
        <v>1:50.000 (1px=4m)</v>
      </c>
      <c r="F13" s="5">
        <v>609</v>
      </c>
      <c r="G13" s="18" t="s">
        <v>157</v>
      </c>
      <c r="H13" s="18" t="s">
        <v>158</v>
      </c>
      <c r="I13" s="19" t="s">
        <v>159</v>
      </c>
      <c r="J13" s="6">
        <v>4520242</v>
      </c>
      <c r="K13" s="6">
        <v>5546116</v>
      </c>
      <c r="L13" s="20" t="s">
        <v>160</v>
      </c>
      <c r="M13" s="20" t="s">
        <v>161</v>
      </c>
      <c r="N13" s="19" t="s">
        <v>162</v>
      </c>
      <c r="O13" s="19" t="s">
        <v>163</v>
      </c>
      <c r="P13" s="6"/>
      <c r="Q13" s="1" t="s">
        <v>31</v>
      </c>
      <c r="R13" s="7">
        <v>1</v>
      </c>
      <c r="S13" s="7"/>
      <c r="U13" s="10"/>
      <c r="V13" s="11"/>
      <c r="AA13" s="4"/>
      <c r="AB13" s="14"/>
      <c r="AC13" s="14"/>
      <c r="AD13" s="14"/>
      <c r="AE13" s="14"/>
      <c r="AF13" s="14"/>
      <c r="AG13" s="4"/>
    </row>
    <row r="14" spans="1:33" ht="12.75">
      <c r="A14" s="1" t="s">
        <v>82</v>
      </c>
      <c r="B14" s="4" t="s">
        <v>83</v>
      </c>
      <c r="C14" s="3" t="s">
        <v>84</v>
      </c>
      <c r="D14" s="30" t="s">
        <v>83</v>
      </c>
      <c r="E14" s="40" t="str">
        <f>HYPERLINK("http://deutschlandviewer.bayern.de/ogc/getogc.cgi?VERSION=1.1.1&amp;SERVICE=WMS&amp;REQUEST=GetMap&amp;SRS=EPSG:31468&amp;BBOX=4564088,5426753,4566488,5429153&amp;WIDTH=600&amp;HEIGHT=600&amp;LAYERS=tk50&amp;STYLES=&amp;FORMAT=png&amp;","1:50.000 (1px=4m)")</f>
        <v>1:50.000 (1px=4m)</v>
      </c>
      <c r="F14" s="5">
        <v>901</v>
      </c>
      <c r="G14" s="19" t="s">
        <v>63</v>
      </c>
      <c r="H14" s="19" t="s">
        <v>85</v>
      </c>
      <c r="I14" s="19" t="s">
        <v>86</v>
      </c>
      <c r="J14" s="6">
        <v>4565288</v>
      </c>
      <c r="K14" s="6">
        <v>5427953</v>
      </c>
      <c r="L14" s="20" t="s">
        <v>87</v>
      </c>
      <c r="M14" s="20" t="s">
        <v>88</v>
      </c>
      <c r="N14" s="19" t="s">
        <v>89</v>
      </c>
      <c r="O14" s="19" t="s">
        <v>90</v>
      </c>
      <c r="P14" s="6"/>
      <c r="Q14" s="21" t="s">
        <v>31</v>
      </c>
      <c r="R14" s="8">
        <v>1</v>
      </c>
      <c r="S14" s="8"/>
      <c r="T14" s="25"/>
      <c r="U14" s="10"/>
      <c r="V14" s="26"/>
      <c r="W14" s="27"/>
      <c r="X14" s="22"/>
      <c r="Y14" s="7"/>
      <c r="Z14" s="23"/>
      <c r="AA14" s="4"/>
      <c r="AB14" s="14"/>
      <c r="AC14" s="14"/>
      <c r="AD14" s="14"/>
      <c r="AE14" s="14"/>
      <c r="AF14" s="14"/>
      <c r="AG14" s="4"/>
    </row>
    <row r="15" spans="1:33" ht="12.75">
      <c r="A15" s="1" t="s">
        <v>71</v>
      </c>
      <c r="B15" s="24" t="s">
        <v>72</v>
      </c>
      <c r="C15" s="3" t="s">
        <v>73</v>
      </c>
      <c r="D15" s="30" t="s">
        <v>74</v>
      </c>
      <c r="E15" s="40" t="str">
        <f>HYPERLINK("http://deutschlandviewer.bayern.de/ogc/getogc.cgi?VERSION=1.1.1&amp;SERVICE=WMS&amp;REQUEST=GetMap&amp;SRS=EPSG:31468&amp;BBOX=4574157,5422292,4576557,5424692&amp;WIDTH=600&amp;HEIGHT=600&amp;LAYERS=tk50&amp;STYLES=&amp;FORMAT=png&amp;","1:50.000 (1px=4m)")</f>
        <v>1:50.000 (1px=4m)</v>
      </c>
      <c r="F15" s="5">
        <v>941</v>
      </c>
      <c r="G15" s="18" t="s">
        <v>63</v>
      </c>
      <c r="H15" s="18" t="s">
        <v>75</v>
      </c>
      <c r="I15" s="19" t="s">
        <v>76</v>
      </c>
      <c r="J15" s="6">
        <v>4575357</v>
      </c>
      <c r="K15" s="6">
        <v>5423492</v>
      </c>
      <c r="L15" s="20" t="s">
        <v>77</v>
      </c>
      <c r="M15" s="20" t="s">
        <v>78</v>
      </c>
      <c r="N15" s="19" t="s">
        <v>79</v>
      </c>
      <c r="O15" s="19" t="s">
        <v>80</v>
      </c>
      <c r="P15" s="6"/>
      <c r="Q15" s="1" t="s">
        <v>81</v>
      </c>
      <c r="R15" s="7">
        <v>1</v>
      </c>
      <c r="S15" s="7"/>
      <c r="T15" s="8"/>
      <c r="U15" s="10"/>
      <c r="V15" s="11"/>
      <c r="W15" s="4"/>
      <c r="X15" s="22"/>
      <c r="Y15" s="7"/>
      <c r="Z15" s="23"/>
      <c r="AA15" s="4"/>
      <c r="AB15" s="14"/>
      <c r="AC15" s="14"/>
      <c r="AD15" s="14"/>
      <c r="AE15" s="14"/>
      <c r="AF15" s="14"/>
      <c r="AG15" s="4"/>
    </row>
    <row r="16" spans="1:33" ht="12.75">
      <c r="A16" s="1" t="s">
        <v>102</v>
      </c>
      <c r="B16" s="4" t="s">
        <v>103</v>
      </c>
      <c r="C16" s="3" t="s">
        <v>73</v>
      </c>
      <c r="D16" s="30" t="s">
        <v>104</v>
      </c>
      <c r="E16" s="40" t="str">
        <f>HYPERLINK("http://deutschlandviewer.bayern.de/ogc/getogc.cgi?VERSION=1.1.1&amp;SERVICE=WMS&amp;REQUEST=GetMap&amp;SRS=EPSG:31468&amp;BBOX=4566081,5455281,4568481,5457681&amp;WIDTH=600&amp;HEIGHT=600&amp;LAYERS=tk50&amp;STYLES=&amp;FORMAT=png&amp;","1:50.000 (1px=4m)")</f>
        <v>1:50.000 (1px=4m)</v>
      </c>
      <c r="F16" s="5">
        <v>943</v>
      </c>
      <c r="G16" s="19" t="s">
        <v>105</v>
      </c>
      <c r="H16" s="19" t="s">
        <v>106</v>
      </c>
      <c r="I16" s="19" t="s">
        <v>107</v>
      </c>
      <c r="J16" s="6">
        <v>4567281</v>
      </c>
      <c r="K16" s="6">
        <v>5456481</v>
      </c>
      <c r="L16" s="20" t="s">
        <v>108</v>
      </c>
      <c r="M16" s="20" t="s">
        <v>109</v>
      </c>
      <c r="N16" s="19" t="s">
        <v>110</v>
      </c>
      <c r="O16" s="19" t="s">
        <v>111</v>
      </c>
      <c r="P16" s="6"/>
      <c r="Q16" s="21" t="s">
        <v>31</v>
      </c>
      <c r="R16" s="8">
        <v>1</v>
      </c>
      <c r="S16" s="8"/>
      <c r="T16" s="25"/>
      <c r="U16" s="10"/>
      <c r="V16" s="26"/>
      <c r="W16" s="4"/>
      <c r="AA16" s="4"/>
      <c r="AB16" s="14"/>
      <c r="AC16" s="14"/>
      <c r="AD16" s="14"/>
      <c r="AE16" s="14"/>
      <c r="AF16" s="14"/>
      <c r="AG16" s="4"/>
    </row>
    <row r="17" spans="1:33" ht="12.75">
      <c r="A17" s="1" t="s">
        <v>60</v>
      </c>
      <c r="B17" s="4" t="s">
        <v>61</v>
      </c>
      <c r="C17" s="3" t="s">
        <v>2</v>
      </c>
      <c r="D17" s="30" t="s">
        <v>62</v>
      </c>
      <c r="E17" s="40" t="str">
        <f>HYPERLINK("http://deutschlandviewer.bayern.de/ogc/getogc.cgi?VERSION=1.1.1&amp;SERVICE=WMS&amp;REQUEST=GetMap&amp;SRS=EPSG:31468&amp;BBOX=4576866,5443818,4579266,5446218&amp;WIDTH=600&amp;HEIGHT=600&amp;LAYERS=tk50&amp;STYLES=&amp;FORMAT=png&amp;","1:50.000 (1px=4m)")</f>
        <v>1:50.000 (1px=4m)</v>
      </c>
      <c r="F17" s="5">
        <v>1128</v>
      </c>
      <c r="G17" s="19" t="s">
        <v>63</v>
      </c>
      <c r="H17" s="19" t="s">
        <v>64</v>
      </c>
      <c r="I17" s="19" t="s">
        <v>65</v>
      </c>
      <c r="J17" s="6">
        <v>4578066</v>
      </c>
      <c r="K17" s="6">
        <v>5445018</v>
      </c>
      <c r="L17" s="20" t="s">
        <v>66</v>
      </c>
      <c r="M17" s="20" t="s">
        <v>67</v>
      </c>
      <c r="N17" s="19" t="s">
        <v>68</v>
      </c>
      <c r="O17" s="6">
        <v>5444528</v>
      </c>
      <c r="P17" s="6"/>
      <c r="Q17" s="1" t="s">
        <v>69</v>
      </c>
      <c r="R17" s="7">
        <v>35</v>
      </c>
      <c r="S17" s="7"/>
      <c r="T17" s="8"/>
      <c r="U17" s="10"/>
      <c r="V17" s="11"/>
      <c r="W17" s="4"/>
      <c r="X17" s="4"/>
      <c r="Y17" s="4"/>
      <c r="Z17" s="4"/>
      <c r="AA17" s="4"/>
      <c r="AB17" s="14"/>
      <c r="AC17" s="14"/>
      <c r="AD17" s="14"/>
      <c r="AE17" s="14"/>
      <c r="AF17" s="14"/>
      <c r="AG17" s="4"/>
    </row>
    <row r="18" spans="1:33" ht="12.75">
      <c r="A18" s="1" t="s">
        <v>112</v>
      </c>
      <c r="B18" s="4" t="s">
        <v>113</v>
      </c>
      <c r="C18" s="3" t="s">
        <v>114</v>
      </c>
      <c r="D18" s="30" t="s">
        <v>115</v>
      </c>
      <c r="E18" s="40" t="str">
        <f>HYPERLINK("http://deutschlandviewer.bayern.de/ogc/getogc.cgi?VERSION=1.1.1&amp;SERVICE=WMS&amp;REQUEST=GetMap&amp;SRS=EPSG:31468&amp;BBOX=4541455,5280033,4543855,5282433&amp;WIDTH=600&amp;HEIGHT=600&amp;LAYERS=tk50&amp;STYLES=&amp;FORMAT=png&amp;","1:50.000 (1px=4m)")</f>
        <v>1:50.000 (1px=4m)</v>
      </c>
      <c r="F18" s="5">
        <v>1144</v>
      </c>
      <c r="G18" s="19" t="s">
        <v>116</v>
      </c>
      <c r="H18" s="19" t="s">
        <v>117</v>
      </c>
      <c r="I18" s="19" t="s">
        <v>118</v>
      </c>
      <c r="J18" s="6">
        <v>4542655</v>
      </c>
      <c r="K18" s="6">
        <v>5281233</v>
      </c>
      <c r="L18" s="20" t="s">
        <v>119</v>
      </c>
      <c r="M18" s="20" t="s">
        <v>120</v>
      </c>
      <c r="N18" s="19" t="s">
        <v>121</v>
      </c>
      <c r="O18" s="19" t="s">
        <v>122</v>
      </c>
      <c r="P18" s="6"/>
      <c r="Q18" s="1" t="s">
        <v>81</v>
      </c>
      <c r="R18" s="7">
        <v>1</v>
      </c>
      <c r="S18" s="7"/>
      <c r="T18" s="8"/>
      <c r="U18" s="10"/>
      <c r="V18" s="11"/>
      <c r="X18" s="22"/>
      <c r="Y18" s="7"/>
      <c r="Z18" s="23"/>
      <c r="AA18" s="4"/>
      <c r="AB18" s="14"/>
      <c r="AC18" s="14"/>
      <c r="AD18" s="14"/>
      <c r="AE18" s="14"/>
      <c r="AF18" s="14"/>
      <c r="AG18" s="4"/>
    </row>
    <row r="19" spans="1:33" ht="12.75">
      <c r="A19" s="1" t="s">
        <v>164</v>
      </c>
      <c r="B19" s="24" t="s">
        <v>156</v>
      </c>
      <c r="C19" s="3" t="s">
        <v>84</v>
      </c>
      <c r="D19" s="24" t="s">
        <v>156</v>
      </c>
      <c r="E19" s="40" t="str">
        <f>HYPERLINK("http://lika.hessen.de/cgi-bin/lika-services/de-viewer/access/ogc-free-maps.plx?&amp;VERSION=1.1.1&amp;SERVICE=WMS&amp;REQUEST=GetMap&amp;SRS=EPSG:31467&amp;BBOX=3494586,5503106,3496986,5505506&amp;WIDTH=600&amp;HEIGHT=600&amp;LAYERS=ATKPG25-N1&amp;STYLES=&amp;FORMAT=image/png&amp;","1:25.000 (1px=4m)")</f>
        <v>1:25.000 (1px=4m)</v>
      </c>
      <c r="F19" s="5">
        <v>402</v>
      </c>
      <c r="G19" s="18" t="s">
        <v>165</v>
      </c>
      <c r="H19" s="18" t="s">
        <v>166</v>
      </c>
      <c r="I19" s="19" t="s">
        <v>167</v>
      </c>
      <c r="J19" s="6">
        <v>3495786</v>
      </c>
      <c r="K19" s="6">
        <v>5504306</v>
      </c>
      <c r="L19" s="20" t="s">
        <v>168</v>
      </c>
      <c r="M19" s="20" t="s">
        <v>169</v>
      </c>
      <c r="N19" s="19" t="s">
        <v>170</v>
      </c>
      <c r="O19" s="19" t="s">
        <v>171</v>
      </c>
      <c r="P19" s="6" t="s">
        <v>172</v>
      </c>
      <c r="Q19" s="1" t="s">
        <v>173</v>
      </c>
      <c r="R19" s="7">
        <v>0</v>
      </c>
      <c r="S19" s="7"/>
      <c r="T19" s="8"/>
      <c r="U19" s="22"/>
      <c r="V19" s="22"/>
      <c r="W19" s="4"/>
      <c r="X19" s="12"/>
      <c r="Y19" s="8"/>
      <c r="Z19" s="13"/>
      <c r="AA19" s="4"/>
      <c r="AB19" s="14"/>
      <c r="AC19" s="14"/>
      <c r="AD19" s="14"/>
      <c r="AE19" s="14"/>
      <c r="AF19" s="14"/>
      <c r="AG19" s="4"/>
    </row>
    <row r="20" spans="1:33" ht="12.75">
      <c r="A20" s="1" t="s">
        <v>174</v>
      </c>
      <c r="B20" s="4" t="s">
        <v>175</v>
      </c>
      <c r="C20" s="3" t="s">
        <v>176</v>
      </c>
      <c r="D20" s="4" t="s">
        <v>177</v>
      </c>
      <c r="E20" s="40" t="str">
        <f>HYPERLINK("http://lika.hessen.de/cgi-bin/lika-services/de-viewer/access/ogc-free-maps.plx?&amp;VERSION=1.1.1&amp;SERVICE=WMS&amp;REQUEST=GetMap&amp;SRS=EPSG:31467&amp;BBOX=3542554,5671008,3544954,5673408&amp;WIDTH=600&amp;HEIGHT=600&amp;LAYERS=ATKPG25-N1&amp;STYLES=&amp;FORMAT=image/png&amp;","1:25.000 (1px=4m)")</f>
        <v>1:25.000 (1px=4m)</v>
      </c>
      <c r="F20" s="5">
        <v>419</v>
      </c>
      <c r="G20" s="19" t="s">
        <v>178</v>
      </c>
      <c r="H20" s="19" t="s">
        <v>179</v>
      </c>
      <c r="I20" s="19" t="s">
        <v>180</v>
      </c>
      <c r="J20" s="6">
        <v>3543754</v>
      </c>
      <c r="K20" s="6">
        <v>5672208</v>
      </c>
      <c r="L20" s="20" t="s">
        <v>181</v>
      </c>
      <c r="M20" s="20" t="s">
        <v>182</v>
      </c>
      <c r="N20" s="19" t="s">
        <v>183</v>
      </c>
      <c r="O20" s="19" t="s">
        <v>184</v>
      </c>
      <c r="P20" s="6"/>
      <c r="Q20" s="1" t="s">
        <v>31</v>
      </c>
      <c r="R20" s="7">
        <v>1</v>
      </c>
      <c r="S20" s="7"/>
      <c r="U20" s="10"/>
      <c r="V20" s="11"/>
      <c r="X20" s="12"/>
      <c r="Y20" s="8"/>
      <c r="Z20" s="13"/>
      <c r="AA20" s="14"/>
      <c r="AB20" s="14"/>
      <c r="AC20" s="14"/>
      <c r="AD20" s="14"/>
      <c r="AE20" s="14"/>
      <c r="AF20" s="14"/>
      <c r="AG20" s="14"/>
    </row>
    <row r="21" spans="1:33" ht="12.75">
      <c r="A21" s="28" t="s">
        <v>147</v>
      </c>
      <c r="B21" s="29" t="s">
        <v>148</v>
      </c>
      <c r="C21" s="29" t="s">
        <v>42</v>
      </c>
      <c r="D21" s="35" t="s">
        <v>149</v>
      </c>
      <c r="E21" s="40" t="str">
        <f>HYPERLINK("http://www.geoserver.nrw.de/GeoOgcWms1.3/servlet/TK50?Service=WMS&amp;VERSION=1.1.0&amp;REQUEST=GetMap&amp;SRS=EPSG:31467&amp;BBOX=3441865,5662724,3444265,5665124&amp;WIDTH=600&amp;HEIGHT=600&amp;LAYERS=Raster:TK50_KMF:Farbkombination&amp;STYLES=&amp;FORMAT=image/png&amp;","1:50.000 (1px=4m)")</f>
        <v>1:50.000 (1px=4m)</v>
      </c>
      <c r="F21" s="34">
        <v>588</v>
      </c>
      <c r="G21" s="32" t="s">
        <v>150</v>
      </c>
      <c r="H21" s="32" t="s">
        <v>151</v>
      </c>
      <c r="I21" s="32" t="s">
        <v>152</v>
      </c>
      <c r="J21" s="33">
        <v>3443065</v>
      </c>
      <c r="K21" s="33">
        <v>5663924</v>
      </c>
      <c r="L21" s="18" t="s">
        <v>153</v>
      </c>
      <c r="M21" s="18" t="s">
        <v>154</v>
      </c>
      <c r="N21" s="33">
        <v>32443014</v>
      </c>
      <c r="O21" s="33">
        <v>5662099</v>
      </c>
      <c r="P21" s="32"/>
      <c r="Q21" s="28" t="s">
        <v>31</v>
      </c>
      <c r="R21" s="34">
        <v>1</v>
      </c>
      <c r="S21" s="18"/>
      <c r="T21" s="35"/>
      <c r="U21" s="22"/>
      <c r="V21" s="22"/>
      <c r="W21" s="14"/>
      <c r="AA21" s="4"/>
      <c r="AB21" s="14"/>
      <c r="AC21" s="14"/>
      <c r="AD21" s="14"/>
      <c r="AE21" s="14"/>
      <c r="AF21" s="14"/>
      <c r="AG21" s="4"/>
    </row>
    <row r="22" spans="1:33" ht="12.75">
      <c r="A22" s="28" t="s">
        <v>141</v>
      </c>
      <c r="B22" s="29" t="s">
        <v>142</v>
      </c>
      <c r="C22" s="29" t="s">
        <v>22</v>
      </c>
      <c r="D22" s="35" t="s">
        <v>143</v>
      </c>
      <c r="E22" s="40" t="str">
        <f>HYPERLINK("http://www.geoserver.nrw.de/GeoOgcWms1.3/servlet/TK50?Service=WMS&amp;VERSION=1.1.0&amp;REQUEST=GetMap&amp;SRS=EPSG:31467&amp;BBOX=3463799,5672849,3466199,5675249&amp;WIDTH=600&amp;HEIGHT=600&amp;LAYERS=Raster:TK50_KMF:Farbkombination&amp;STYLES=&amp;FORMAT=image/png&amp;","1:50.000 (1px=4m)")</f>
        <v>1:50.000 (1px=4m)</v>
      </c>
      <c r="F22" s="34">
        <v>687</v>
      </c>
      <c r="G22" s="32" t="s">
        <v>44</v>
      </c>
      <c r="H22" s="32" t="s">
        <v>45</v>
      </c>
      <c r="I22" s="32" t="s">
        <v>144</v>
      </c>
      <c r="J22" s="33">
        <v>3464999</v>
      </c>
      <c r="K22" s="33">
        <v>5674049</v>
      </c>
      <c r="L22" s="18" t="s">
        <v>145</v>
      </c>
      <c r="M22" s="18" t="s">
        <v>146</v>
      </c>
      <c r="N22" s="33">
        <v>32464940</v>
      </c>
      <c r="O22" s="33">
        <v>5672220</v>
      </c>
      <c r="P22" s="32"/>
      <c r="Q22" s="28" t="s">
        <v>31</v>
      </c>
      <c r="R22" s="34">
        <v>1</v>
      </c>
      <c r="S22" s="18"/>
      <c r="T22" s="35"/>
      <c r="U22" s="10"/>
      <c r="V22" s="26"/>
      <c r="W22" s="22"/>
      <c r="X22" s="22"/>
      <c r="Y22" s="7"/>
      <c r="Z22" s="23"/>
      <c r="AA22" s="4"/>
      <c r="AB22" s="14"/>
      <c r="AC22" s="14"/>
      <c r="AD22" s="14"/>
      <c r="AE22" s="14"/>
      <c r="AF22" s="14"/>
      <c r="AG22" s="4"/>
    </row>
    <row r="23" spans="1:33" ht="22.5">
      <c r="A23" s="1" t="s">
        <v>40</v>
      </c>
      <c r="B23" s="24" t="s">
        <v>41</v>
      </c>
      <c r="C23" s="3" t="s">
        <v>42</v>
      </c>
      <c r="D23" s="24" t="s">
        <v>43</v>
      </c>
      <c r="E23" s="40" t="str">
        <f>HYPERLINK("http://www.geoserver.nrw.de/GeoOgcWms1.3/servlet/TK50?Service=WMS&amp;VERSION=1.1.0&amp;REQUEST=GetMap&amp;SRS=EPSG:31467&amp;BBOX=3467399,5681049,3469799,5683449&amp;WIDTH=600&amp;HEIGHT=600&amp;LAYERS=Raster:TK50_KMF:Farbkombination&amp;STYLES=&amp;FORMAT=image/png&amp;","1:50.000 (1px=4m)")</f>
        <v>1:50.000 (1px=4m)</v>
      </c>
      <c r="F23" s="5">
        <v>774</v>
      </c>
      <c r="G23" s="18" t="s">
        <v>44</v>
      </c>
      <c r="H23" s="18" t="s">
        <v>45</v>
      </c>
      <c r="I23" s="19" t="s">
        <v>46</v>
      </c>
      <c r="J23" s="6">
        <v>3468599</v>
      </c>
      <c r="K23" s="6">
        <v>5682249</v>
      </c>
      <c r="L23" s="20" t="s">
        <v>47</v>
      </c>
      <c r="M23" s="20" t="s">
        <v>48</v>
      </c>
      <c r="N23" s="19" t="s">
        <v>49</v>
      </c>
      <c r="O23" s="19" t="s">
        <v>50</v>
      </c>
      <c r="P23" s="6"/>
      <c r="Q23" s="1" t="s">
        <v>31</v>
      </c>
      <c r="R23" s="7">
        <v>1</v>
      </c>
      <c r="S23" s="7"/>
      <c r="T23" s="8"/>
      <c r="U23" s="10"/>
      <c r="V23" s="26"/>
      <c r="W23" s="4"/>
      <c r="X23" s="22"/>
      <c r="Y23" s="7"/>
      <c r="Z23" s="23"/>
      <c r="AA23" s="4"/>
      <c r="AB23" s="14"/>
      <c r="AC23" s="14"/>
      <c r="AD23" s="14"/>
      <c r="AE23" s="14"/>
      <c r="AF23" s="14"/>
      <c r="AG23" s="4"/>
    </row>
    <row r="24" spans="1:33" ht="12.75">
      <c r="A24" s="1" t="s">
        <v>20</v>
      </c>
      <c r="B24" s="24" t="s">
        <v>21</v>
      </c>
      <c r="C24" s="3" t="s">
        <v>22</v>
      </c>
      <c r="D24" s="4" t="s">
        <v>23</v>
      </c>
      <c r="E24" s="40" t="str">
        <f>HYPERLINK("http://geodaten.service24.rlp.de/cgi-bin/wms.cgi?VERSION=1.1.0&amp;SERVICE=WMS&amp;REQUEST=GetMap&amp;SRS=EPSG:31467&amp;BBOX=3430057,5465792,3432457,5468192&amp;WIDTH=600&amp;HEIGHT=600&amp;LAYERS=rlp:tk50&amp;STYLES=&amp;FORMAT=image/png&amp;","1:50.000 (1px=4m)")</f>
        <v>1:50.000 (1px=4m)</v>
      </c>
      <c r="F24" s="5">
        <v>474</v>
      </c>
      <c r="G24" s="18" t="s">
        <v>24</v>
      </c>
      <c r="H24" s="18" t="s">
        <v>25</v>
      </c>
      <c r="I24" s="19" t="s">
        <v>26</v>
      </c>
      <c r="J24" s="6">
        <v>3431257</v>
      </c>
      <c r="K24" s="6">
        <v>5466992</v>
      </c>
      <c r="L24" s="20" t="s">
        <v>27</v>
      </c>
      <c r="M24" s="20" t="s">
        <v>28</v>
      </c>
      <c r="N24" s="19" t="s">
        <v>29</v>
      </c>
      <c r="O24" s="19" t="s">
        <v>30</v>
      </c>
      <c r="P24" s="6"/>
      <c r="Q24" s="21" t="s">
        <v>31</v>
      </c>
      <c r="R24" s="8">
        <v>1</v>
      </c>
      <c r="S24" s="8"/>
      <c r="T24" s="25"/>
      <c r="U24" s="10"/>
      <c r="V24" s="11"/>
      <c r="W24" s="4"/>
      <c r="AA24" s="4"/>
      <c r="AB24" s="14"/>
      <c r="AC24" s="14"/>
      <c r="AD24" s="14"/>
      <c r="AE24" s="14"/>
      <c r="AF24" s="14"/>
      <c r="AG24" s="4"/>
    </row>
    <row r="25" spans="1:33" ht="13.5" customHeight="1">
      <c r="A25" s="1" t="s">
        <v>32</v>
      </c>
      <c r="B25" s="24" t="s">
        <v>33</v>
      </c>
      <c r="C25" s="3" t="s">
        <v>2</v>
      </c>
      <c r="D25" s="24" t="s">
        <v>34</v>
      </c>
      <c r="E25" s="40" t="str">
        <f>HYPERLINK("http://geodaten.service24.rlp.de/cgi-bin/wms.cgi?VERSION=1.1.0&amp;SERVICE=WMS&amp;REQUEST=GetMap&amp;SRS=EPSG:31467&amp;BBOX=3430004,5465097,3432404,5467497&amp;WIDTH=600&amp;HEIGHT=600&amp;LAYERS=rlp:tk50&amp;STYLES=&amp;FORMAT=image/png&amp;","1:50.000 (1px=4m)")</f>
        <v>1:50.000 (1px=4m)</v>
      </c>
      <c r="F25" s="5">
        <v>537</v>
      </c>
      <c r="G25" s="18" t="s">
        <v>24</v>
      </c>
      <c r="H25" s="18" t="s">
        <v>25</v>
      </c>
      <c r="I25" s="19" t="s">
        <v>26</v>
      </c>
      <c r="J25" s="6">
        <v>3431204</v>
      </c>
      <c r="K25" s="6">
        <v>5466297</v>
      </c>
      <c r="L25" s="20" t="s">
        <v>35</v>
      </c>
      <c r="M25" s="20" t="s">
        <v>36</v>
      </c>
      <c r="N25" s="19" t="s">
        <v>37</v>
      </c>
      <c r="O25" s="19" t="s">
        <v>38</v>
      </c>
      <c r="P25" s="6"/>
      <c r="Q25" s="21" t="s">
        <v>39</v>
      </c>
      <c r="R25" s="7">
        <v>1</v>
      </c>
      <c r="S25" s="7"/>
      <c r="T25" s="9"/>
      <c r="U25" s="10"/>
      <c r="V25" s="11"/>
      <c r="W25" s="4"/>
      <c r="X25" s="22"/>
      <c r="Y25" s="7"/>
      <c r="Z25" s="23"/>
      <c r="AA25" s="4"/>
      <c r="AB25" s="14"/>
      <c r="AC25" s="14"/>
      <c r="AD25" s="14"/>
      <c r="AE25" s="14"/>
      <c r="AF25" s="14"/>
      <c r="AG25" s="4"/>
    </row>
    <row r="26" ht="12.75">
      <c r="E26" s="25"/>
    </row>
    <row r="27" ht="12.75">
      <c r="E27" s="51"/>
    </row>
    <row r="28" ht="12.75">
      <c r="E28" s="51"/>
    </row>
    <row r="29" ht="12.75">
      <c r="E29" s="5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Ludger Vorberg</dc:creator>
  <cp:keywords/>
  <dc:description/>
  <cp:lastModifiedBy>Philippe</cp:lastModifiedBy>
  <dcterms:created xsi:type="dcterms:W3CDTF">2009-09-16T16:36:47Z</dcterms:created>
  <dcterms:modified xsi:type="dcterms:W3CDTF">2009-09-16T21:09:45Z</dcterms:modified>
  <cp:category/>
  <cp:version/>
  <cp:contentType/>
  <cp:contentStatus/>
</cp:coreProperties>
</file>