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555" windowHeight="12015" activeTab="0"/>
  </bookViews>
  <sheets>
    <sheet name="nouveaux cols" sheetId="1" r:id="rId1"/>
  </sheets>
  <definedNames/>
  <calcPr fullCalcOnLoad="1"/>
</workbook>
</file>

<file path=xl/sharedStrings.xml><?xml version="1.0" encoding="utf-8"?>
<sst xmlns="http://schemas.openxmlformats.org/spreadsheetml/2006/main" count="413" uniqueCount="341">
  <si>
    <t>Code</t>
  </si>
  <si>
    <t>Nom</t>
  </si>
  <si>
    <t>Intitulé</t>
  </si>
  <si>
    <t>Nom complet</t>
  </si>
  <si>
    <t>Lien carte</t>
  </si>
  <si>
    <t>Alti</t>
  </si>
  <si>
    <t>TK100</t>
  </si>
  <si>
    <t>TK50</t>
  </si>
  <si>
    <t>TK25</t>
  </si>
  <si>
    <t>XGK</t>
  </si>
  <si>
    <t>YGK</t>
  </si>
  <si>
    <t>LON WGS84</t>
  </si>
  <si>
    <t>LAT WGS84</t>
  </si>
  <si>
    <t>UTM E WGS84</t>
  </si>
  <si>
    <t>UTM N WGS84</t>
  </si>
  <si>
    <t>GKP Quadr</t>
  </si>
  <si>
    <t>Cotation</t>
  </si>
  <si>
    <t>Diff</t>
  </si>
  <si>
    <t>Lim</t>
  </si>
  <si>
    <t>DE-BW-0192</t>
  </si>
  <si>
    <t>Hirschhorner</t>
  </si>
  <si>
    <t>~ Hals</t>
  </si>
  <si>
    <t>Hirschhorner Hals</t>
  </si>
  <si>
    <t>C6718</t>
  </si>
  <si>
    <t>L6518</t>
  </si>
  <si>
    <t>6519</t>
  </si>
  <si>
    <t>008°54'09.0"E</t>
  </si>
  <si>
    <t>49°26'30.6"N</t>
  </si>
  <si>
    <t>32492932</t>
  </si>
  <si>
    <t>5476579</t>
  </si>
  <si>
    <t>15-085-492-25-61</t>
  </si>
  <si>
    <t>K4105</t>
  </si>
  <si>
    <t>DE-BW-0348</t>
  </si>
  <si>
    <t>Sprung</t>
  </si>
  <si>
    <t>~höhe</t>
  </si>
  <si>
    <t>Sprunghöhe</t>
  </si>
  <si>
    <t>6518</t>
  </si>
  <si>
    <t>008°42'33.3"E</t>
  </si>
  <si>
    <t>49°24'05.1"N</t>
  </si>
  <si>
    <t>32478905</t>
  </si>
  <si>
    <t>5472122</t>
  </si>
  <si>
    <t>15-084-492-16-38</t>
  </si>
  <si>
    <t>R1</t>
  </si>
  <si>
    <t>DE-BW-0365</t>
  </si>
  <si>
    <t>Tanz</t>
  </si>
  <si>
    <t>~platz</t>
  </si>
  <si>
    <t>Tanzplatz</t>
  </si>
  <si>
    <t>008°46'25.7"E</t>
  </si>
  <si>
    <t>49°25'38.5"N</t>
  </si>
  <si>
    <t>32483598</t>
  </si>
  <si>
    <t>5474990</t>
  </si>
  <si>
    <t>DE-BW-0390b</t>
  </si>
  <si>
    <t>Stein</t>
  </si>
  <si>
    <t>~eckle</t>
  </si>
  <si>
    <t>Steineckle</t>
  </si>
  <si>
    <t>C8310</t>
  </si>
  <si>
    <t>L8112</t>
  </si>
  <si>
    <t>8112</t>
  </si>
  <si>
    <t>007°42'50.2"E</t>
  </si>
  <si>
    <t>47°51'34.7"N</t>
  </si>
  <si>
    <t>32403807</t>
  </si>
  <si>
    <t>5301500</t>
  </si>
  <si>
    <t>S1</t>
  </si>
  <si>
    <t>DE-BW-0394</t>
  </si>
  <si>
    <t>Klein</t>
  </si>
  <si>
    <t>~ebene</t>
  </si>
  <si>
    <t>Kleinebene</t>
  </si>
  <si>
    <t>C7514</t>
  </si>
  <si>
    <t>L7514</t>
  </si>
  <si>
    <t>7514</t>
  </si>
  <si>
    <t>008°09'53.6"E</t>
  </si>
  <si>
    <t>48°28'45.5"N</t>
  </si>
  <si>
    <t>32438284</t>
  </si>
  <si>
    <t>5369912</t>
  </si>
  <si>
    <t>18-080-482-61-82</t>
  </si>
  <si>
    <t>Str</t>
  </si>
  <si>
    <t>DE-BW-0425</t>
  </si>
  <si>
    <t>Breite</t>
  </si>
  <si>
    <t>Breiteplatz</t>
  </si>
  <si>
    <t>8013</t>
  </si>
  <si>
    <t>007°57'35.6"E</t>
  </si>
  <si>
    <t>47°59'20.7"N</t>
  </si>
  <si>
    <t>32422396</t>
  </si>
  <si>
    <t>5315610</t>
  </si>
  <si>
    <t>DE-BW-0468</t>
  </si>
  <si>
    <t>Geister</t>
  </si>
  <si>
    <t>Geisterplatz</t>
  </si>
  <si>
    <t>007°57'52.7"E</t>
  </si>
  <si>
    <t>47°59'30.2"N</t>
  </si>
  <si>
    <t>DE-BW-0502</t>
  </si>
  <si>
    <t>Neuwald</t>
  </si>
  <si>
    <t>~eck</t>
  </si>
  <si>
    <t>Neuwaldeck</t>
  </si>
  <si>
    <t>L8312</t>
  </si>
  <si>
    <t>8212</t>
  </si>
  <si>
    <t>007°47'29.7"E</t>
  </si>
  <si>
    <t>47°43'03.9"N</t>
  </si>
  <si>
    <t>18-074-474-47-29</t>
  </si>
  <si>
    <t>Str (N)</t>
  </si>
  <si>
    <t>DE-BW-0545a</t>
  </si>
  <si>
    <t>Plättles</t>
  </si>
  <si>
    <t>Plättleshöhe</t>
  </si>
  <si>
    <t>008°43'38.2"E</t>
  </si>
  <si>
    <t>49°24'02.6"N</t>
  </si>
  <si>
    <t>32480213</t>
  </si>
  <si>
    <t>5472039</t>
  </si>
  <si>
    <t>15-084-492-22-38</t>
  </si>
  <si>
    <t>K9710</t>
  </si>
  <si>
    <t>DE-BW-0630a</t>
  </si>
  <si>
    <t>Kleine Korn</t>
  </si>
  <si>
    <t>Kleine Kornebene</t>
  </si>
  <si>
    <t>008°06'01.9"E</t>
  </si>
  <si>
    <t>48°25'54.1"N</t>
  </si>
  <si>
    <t>32433465</t>
  </si>
  <si>
    <t>5364674</t>
  </si>
  <si>
    <t>DE-BW-1067</t>
  </si>
  <si>
    <t>Alte Eck</t>
  </si>
  <si>
    <t>~</t>
  </si>
  <si>
    <t>C7914</t>
  </si>
  <si>
    <t>L7914</t>
  </si>
  <si>
    <t>7915</t>
  </si>
  <si>
    <t>008°10'14.0"E</t>
  </si>
  <si>
    <t>48°03'50.8"N</t>
  </si>
  <si>
    <t>32438204</t>
  </si>
  <si>
    <t>5323759</t>
  </si>
  <si>
    <t>18-081-480-02-36</t>
  </si>
  <si>
    <t>DE-BY-0305</t>
  </si>
  <si>
    <t>Am Tor</t>
  </si>
  <si>
    <t>C6318</t>
  </si>
  <si>
    <t>L6120</t>
  </si>
  <si>
    <t>6120</t>
  </si>
  <si>
    <t>009°04'41.5"E</t>
  </si>
  <si>
    <t>49°49'13.2"N</t>
  </si>
  <si>
    <t>32505625</t>
  </si>
  <si>
    <t>5518658</t>
  </si>
  <si>
    <t>DE-HE</t>
  </si>
  <si>
    <t>DE-BY-0523</t>
  </si>
  <si>
    <t>Schnepfen</t>
  </si>
  <si>
    <t>~lücke</t>
  </si>
  <si>
    <t>Schnepfenlücke</t>
  </si>
  <si>
    <t>C7930</t>
  </si>
  <si>
    <t>L7732</t>
  </si>
  <si>
    <t>7732</t>
  </si>
  <si>
    <t>011°01'56,2"E</t>
  </si>
  <si>
    <t>48°15'13,8"N</t>
  </si>
  <si>
    <t>32650850</t>
  </si>
  <si>
    <t>5346509</t>
  </si>
  <si>
    <t>DE-BY-0593</t>
  </si>
  <si>
    <t>Liebensteiner</t>
  </si>
  <si>
    <t>~ Tor</t>
  </si>
  <si>
    <t>Liebensteiner Tor</t>
  </si>
  <si>
    <t>C5938</t>
  </si>
  <si>
    <t>L5938</t>
  </si>
  <si>
    <t>5839</t>
  </si>
  <si>
    <t>012°11'40.4"E</t>
  </si>
  <si>
    <t>50°08'17.5"N</t>
  </si>
  <si>
    <t>33299533</t>
  </si>
  <si>
    <t>5557765</t>
  </si>
  <si>
    <t>CZ</t>
  </si>
  <si>
    <t>DE-BY-0595</t>
  </si>
  <si>
    <t>Hirschfelder</t>
  </si>
  <si>
    <t>Hirschfelder Tor</t>
  </si>
  <si>
    <t>012°12'31.6"E</t>
  </si>
  <si>
    <t>50°09'44.3"N</t>
  </si>
  <si>
    <t>DE-BY-0720</t>
  </si>
  <si>
    <t>Hohle Gasse</t>
  </si>
  <si>
    <t>C6742</t>
  </si>
  <si>
    <t>L6744</t>
  </si>
  <si>
    <t>6744</t>
  </si>
  <si>
    <t>013°03'12.3"E</t>
  </si>
  <si>
    <t>49°14'44.6"N</t>
  </si>
  <si>
    <t>33358328</t>
  </si>
  <si>
    <t>5456596</t>
  </si>
  <si>
    <t>17-130-491-20-45</t>
  </si>
  <si>
    <t>CHA45/Str</t>
  </si>
  <si>
    <t>DE-BY-1139</t>
  </si>
  <si>
    <t>Tummel</t>
  </si>
  <si>
    <t>Tummelplatz</t>
  </si>
  <si>
    <t>C7546</t>
  </si>
  <si>
    <t>L7346</t>
  </si>
  <si>
    <t>7247</t>
  </si>
  <si>
    <t>013°31'45.0"E</t>
  </si>
  <si>
    <t>48°45'04.0"N</t>
  </si>
  <si>
    <t>33391886</t>
  </si>
  <si>
    <t>5400832</t>
  </si>
  <si>
    <t>DE-BY-1946</t>
  </si>
  <si>
    <t>Bei der Tür</t>
  </si>
  <si>
    <t>C8726</t>
  </si>
  <si>
    <t>L8528</t>
  </si>
  <si>
    <t>8528</t>
  </si>
  <si>
    <t>010°23'39.1"E</t>
  </si>
  <si>
    <t>47°26'31.8"N</t>
  </si>
  <si>
    <t>32605116</t>
  </si>
  <si>
    <t>5255245</t>
  </si>
  <si>
    <t>DE-HE-0245</t>
  </si>
  <si>
    <t>Binger</t>
  </si>
  <si>
    <t>~ Loch</t>
  </si>
  <si>
    <t>Binger Loch</t>
  </si>
  <si>
    <t>009°01'51.2"E</t>
  </si>
  <si>
    <t>49°50'27.9"N</t>
  </si>
  <si>
    <t>32502221</t>
  </si>
  <si>
    <t>5520962</t>
  </si>
  <si>
    <t>13-090-495-11-05</t>
  </si>
  <si>
    <t>L3413</t>
  </si>
  <si>
    <t>DE-HE-0367</t>
  </si>
  <si>
    <t>Rammels</t>
  </si>
  <si>
    <t>~loch</t>
  </si>
  <si>
    <t>Rammelsloch</t>
  </si>
  <si>
    <t>C5118</t>
  </si>
  <si>
    <t>L4918</t>
  </si>
  <si>
    <t>4818</t>
  </si>
  <si>
    <t>008°49'15.8"E</t>
  </si>
  <si>
    <t>51°07'55.9"N</t>
  </si>
  <si>
    <t>32487479</t>
  </si>
  <si>
    <t>5664541</t>
  </si>
  <si>
    <t>09-084-510-54-74</t>
  </si>
  <si>
    <t>L3084</t>
  </si>
  <si>
    <t>DE-HE-0385</t>
  </si>
  <si>
    <t>Braunschweiger</t>
  </si>
  <si>
    <t>Braunschweiger Tor</t>
  </si>
  <si>
    <t>C4718</t>
  </si>
  <si>
    <t>L4518</t>
  </si>
  <si>
    <t>4519</t>
  </si>
  <si>
    <t>008°59'19.3"E</t>
  </si>
  <si>
    <t>51°26'38.7"N</t>
  </si>
  <si>
    <t>32499214</t>
  </si>
  <si>
    <t>5699211</t>
  </si>
  <si>
    <t>DE-NI-0355</t>
  </si>
  <si>
    <t>Wormsthaler</t>
  </si>
  <si>
    <t>Wormsthaler Tor</t>
  </si>
  <si>
    <t>C3918</t>
  </si>
  <si>
    <t>L3720</t>
  </si>
  <si>
    <t>3721</t>
  </si>
  <si>
    <t>009°14'30,7"E</t>
  </si>
  <si>
    <t>52°16'01,7"N</t>
  </si>
  <si>
    <t>32516504</t>
  </si>
  <si>
    <t>5790778</t>
  </si>
  <si>
    <t>DE-NI-0415</t>
  </si>
  <si>
    <t>Tatern</t>
  </si>
  <si>
    <t>Taternplatz</t>
  </si>
  <si>
    <t>C7522</t>
  </si>
  <si>
    <t>L7522</t>
  </si>
  <si>
    <t>7422</t>
  </si>
  <si>
    <t>009°20'43.9"E</t>
  </si>
  <si>
    <t>48°32'44.3"N</t>
  </si>
  <si>
    <t>32525502</t>
  </si>
  <si>
    <t>5377006</t>
  </si>
  <si>
    <t>DE-NW-0187</t>
  </si>
  <si>
    <t>Nammer</t>
  </si>
  <si>
    <t>~ Pass</t>
  </si>
  <si>
    <t>Nammer Pass</t>
  </si>
  <si>
    <t>L3718</t>
  </si>
  <si>
    <t>3719</t>
  </si>
  <si>
    <t>008°58'16,8"E</t>
  </si>
  <si>
    <t>52°14'12,6"N</t>
  </si>
  <si>
    <t>32498042</t>
  </si>
  <si>
    <t>5787380</t>
  </si>
  <si>
    <t>DE-NW-0382</t>
  </si>
  <si>
    <t>Deuzer</t>
  </si>
  <si>
    <t>~ Höhe</t>
  </si>
  <si>
    <t>Deuzer Höhe</t>
  </si>
  <si>
    <t>C5114</t>
  </si>
  <si>
    <t>L5114</t>
  </si>
  <si>
    <t>5114</t>
  </si>
  <si>
    <t>008°07'19.3"E</t>
  </si>
  <si>
    <t>50°52'59.6"N</t>
  </si>
  <si>
    <t>32438239</t>
  </si>
  <si>
    <t>5637207</t>
  </si>
  <si>
    <t>13-080-505-43-28</t>
  </si>
  <si>
    <t>L719</t>
  </si>
  <si>
    <t>DE-NW-0498</t>
  </si>
  <si>
    <t>Kartstein</t>
  </si>
  <si>
    <t>Kartsteinhöhe</t>
  </si>
  <si>
    <t>C5502</t>
  </si>
  <si>
    <t>L5504</t>
  </si>
  <si>
    <t>5405</t>
  </si>
  <si>
    <t>006°37'44.9"E</t>
  </si>
  <si>
    <t>50°31'14.0"N</t>
  </si>
  <si>
    <t>32331937</t>
  </si>
  <si>
    <t>5599196</t>
  </si>
  <si>
    <t>12-063-503-46-12</t>
  </si>
  <si>
    <t>L206</t>
  </si>
  <si>
    <t>DE-RP-0477</t>
  </si>
  <si>
    <t>Hütten</t>
  </si>
  <si>
    <t>~hohl</t>
  </si>
  <si>
    <t>Hüttenhohl</t>
  </si>
  <si>
    <t>C6714</t>
  </si>
  <si>
    <t>L6714</t>
  </si>
  <si>
    <t>6614</t>
  </si>
  <si>
    <t>008°03'55.7"E</t>
  </si>
  <si>
    <t>49°19'05.0"N</t>
  </si>
  <si>
    <t>32432083</t>
  </si>
  <si>
    <t>5463234</t>
  </si>
  <si>
    <t>15-080-491-24-85</t>
  </si>
  <si>
    <t>L514/L515</t>
  </si>
  <si>
    <t>DE-SN-0274</t>
  </si>
  <si>
    <t>Wettin</t>
  </si>
  <si>
    <t>Wettinplatz</t>
  </si>
  <si>
    <t>-</t>
  </si>
  <si>
    <t>C5150</t>
  </si>
  <si>
    <t>L5150</t>
  </si>
  <si>
    <t>5051</t>
  </si>
  <si>
    <t>014°15'53.5"E</t>
  </si>
  <si>
    <t>50°54'46.0"N</t>
  </si>
  <si>
    <t>33448320</t>
  </si>
  <si>
    <t>DE-SN-0361</t>
  </si>
  <si>
    <t>L5152</t>
  </si>
  <si>
    <t>5052</t>
  </si>
  <si>
    <t>014°22'31.8"E</t>
  </si>
  <si>
    <t>50°54'33.6"N</t>
  </si>
  <si>
    <t>33456094</t>
  </si>
  <si>
    <t>5639928</t>
  </si>
  <si>
    <t>DE-SN-0544</t>
  </si>
  <si>
    <t>Grüner Platz</t>
  </si>
  <si>
    <t>C5542</t>
  </si>
  <si>
    <t>L5542</t>
  </si>
  <si>
    <t>5442</t>
  </si>
  <si>
    <t>012°42'37.9"E</t>
  </si>
  <si>
    <t>50°34'09.8"N</t>
  </si>
  <si>
    <t>33337875</t>
  </si>
  <si>
    <t>5604444</t>
  </si>
  <si>
    <t>DE-TH-0284</t>
  </si>
  <si>
    <t>Sand</t>
  </si>
  <si>
    <t>~kuhle</t>
  </si>
  <si>
    <t>Sandkuhle</t>
  </si>
  <si>
    <t>C4726</t>
  </si>
  <si>
    <t>L4528</t>
  </si>
  <si>
    <t>4428</t>
  </si>
  <si>
    <t>010°24'24.1"E</t>
  </si>
  <si>
    <t>51°33'01.5"N</t>
  </si>
  <si>
    <t>32597533</t>
  </si>
  <si>
    <t>5711974</t>
  </si>
  <si>
    <t>DE-TH-0396</t>
  </si>
  <si>
    <t>Erz</t>
  </si>
  <si>
    <t>Erzloch</t>
  </si>
  <si>
    <t>010°24'04.6"E</t>
  </si>
  <si>
    <t>51°30'58.5"N</t>
  </si>
  <si>
    <t>32597230</t>
  </si>
  <si>
    <t>5708167</t>
  </si>
  <si>
    <t>10-102-513-24-10</t>
  </si>
  <si>
    <t>K203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</si>
</sst>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-40C]dddd\ d\ mmmm\ yyyy"/>
    <numFmt numFmtId="167" formatCode="dd/mm/yy"/>
    <numFmt numFmtId="168" formatCode="[$€-2]\ #,##0.00_);[Red]\([$€-2]\ #,##0.00\)"/>
    <numFmt numFmtId="169" formatCode="dd/mm/yy;@"/>
    <numFmt numFmtId="170" formatCode="0.000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36"/>
      <name val="Geneva"/>
      <family val="0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Geneva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Geneva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0"/>
    </font>
    <font>
      <sz val="8"/>
      <color indexed="8"/>
      <name val="Courier"/>
      <family val="3"/>
    </font>
    <font>
      <sz val="7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5" fillId="20" borderId="1" applyNumberFormat="0" applyAlignment="0" applyProtection="0"/>
    <xf numFmtId="0" fontId="6" fillId="0" borderId="2" applyNumberFormat="0" applyFill="0" applyAlignment="0" applyProtection="0"/>
    <xf numFmtId="0" fontId="0" fillId="21" borderId="3" applyNumberFormat="0" applyFont="0" applyAlignment="0" applyProtection="0"/>
    <xf numFmtId="0" fontId="7" fillId="7" borderId="1" applyNumberFormat="0" applyAlignment="0" applyProtection="0"/>
    <xf numFmtId="0" fontId="9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>
      <alignment/>
      <protection/>
    </xf>
    <xf numFmtId="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20" borderId="4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</cellStyleXfs>
  <cellXfs count="46">
    <xf numFmtId="0" fontId="0" fillId="0" borderId="0" xfId="0" applyAlignment="1">
      <alignment/>
    </xf>
    <xf numFmtId="0" fontId="21" fillId="24" borderId="10" xfId="52" applyFont="1" applyFill="1" applyBorder="1" applyAlignment="1">
      <alignment horizontal="center" vertical="center"/>
      <protection/>
    </xf>
    <xf numFmtId="49" fontId="21" fillId="24" borderId="10" xfId="52" applyNumberFormat="1" applyFont="1" applyFill="1" applyBorder="1" applyAlignment="1">
      <alignment horizontal="center" vertical="center"/>
      <protection/>
    </xf>
    <xf numFmtId="0" fontId="21" fillId="24" borderId="10" xfId="0" applyNumberFormat="1" applyFont="1" applyFill="1" applyBorder="1" applyAlignment="1">
      <alignment horizontal="center" vertical="center"/>
    </xf>
    <xf numFmtId="1" fontId="21" fillId="24" borderId="10" xfId="0" applyNumberFormat="1" applyFont="1" applyFill="1" applyBorder="1" applyAlignment="1">
      <alignment horizontal="center" vertical="center"/>
    </xf>
    <xf numFmtId="0" fontId="21" fillId="22" borderId="10" xfId="52" applyFont="1" applyFill="1" applyBorder="1" applyAlignment="1">
      <alignment horizontal="center" vertical="center"/>
      <protection/>
    </xf>
    <xf numFmtId="0" fontId="21" fillId="24" borderId="10" xfId="0" applyNumberFormat="1" applyFont="1" applyFill="1" applyBorder="1" applyAlignment="1" quotePrefix="1">
      <alignment horizontal="center" vertical="center"/>
    </xf>
    <xf numFmtId="49" fontId="21" fillId="24" borderId="10" xfId="52" applyNumberFormat="1" applyFont="1" applyFill="1" applyBorder="1" applyAlignment="1" quotePrefix="1">
      <alignment horizontal="center" vertical="center"/>
      <protection/>
    </xf>
    <xf numFmtId="49" fontId="21" fillId="22" borderId="10" xfId="52" applyNumberFormat="1" applyFont="1" applyFill="1" applyBorder="1" applyAlignment="1" quotePrefix="1">
      <alignment horizontal="center" vertical="center"/>
      <protection/>
    </xf>
    <xf numFmtId="170" fontId="21" fillId="24" borderId="10" xfId="52" applyNumberFormat="1" applyFont="1" applyFill="1" applyBorder="1" applyAlignment="1">
      <alignment horizontal="center" vertical="center"/>
      <protection/>
    </xf>
    <xf numFmtId="170" fontId="21" fillId="24" borderId="11" xfId="52" applyNumberFormat="1" applyFont="1" applyFill="1" applyBorder="1" applyAlignment="1">
      <alignment horizontal="center" vertical="center"/>
      <protection/>
    </xf>
    <xf numFmtId="0" fontId="22" fillId="0" borderId="0" xfId="0" applyFont="1" applyFill="1" applyAlignment="1">
      <alignment horizontal="left" vertical="center"/>
    </xf>
    <xf numFmtId="0" fontId="22" fillId="0" borderId="0" xfId="0" applyFont="1" applyFill="1" applyBorder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45" applyNumberFormat="1" applyFont="1" applyAlignment="1">
      <alignment horizontal="center" vertical="center"/>
    </xf>
    <xf numFmtId="1" fontId="22" fillId="0" borderId="0" xfId="0" applyNumberFormat="1" applyFont="1" applyAlignment="1">
      <alignment horizontal="center" vertical="center"/>
    </xf>
    <xf numFmtId="49" fontId="22" fillId="0" borderId="0" xfId="0" applyNumberFormat="1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49" fontId="22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1" fontId="22" fillId="0" borderId="0" xfId="0" applyNumberFormat="1" applyFont="1" applyAlignment="1">
      <alignment horizontal="left" vertical="center"/>
    </xf>
    <xf numFmtId="0" fontId="22" fillId="0" borderId="0" xfId="0" applyFont="1" applyFill="1" applyAlignment="1">
      <alignment vertical="center"/>
    </xf>
    <xf numFmtId="0" fontId="22" fillId="0" borderId="0" xfId="0" applyNumberFormat="1" applyFont="1" applyAlignment="1">
      <alignment vertical="center"/>
    </xf>
    <xf numFmtId="1" fontId="22" fillId="0" borderId="0" xfId="0" applyNumberFormat="1" applyFont="1" applyAlignment="1" quotePrefix="1">
      <alignment horizontal="center" vertical="center"/>
    </xf>
    <xf numFmtId="49" fontId="22" fillId="0" borderId="0" xfId="0" applyNumberFormat="1" applyFont="1" applyBorder="1" applyAlignment="1">
      <alignment horizontal="center" vertical="center"/>
    </xf>
    <xf numFmtId="0" fontId="22" fillId="0" borderId="0" xfId="0" applyNumberFormat="1" applyFont="1" applyFill="1" applyAlignment="1">
      <alignment horizontal="left" vertical="center"/>
    </xf>
    <xf numFmtId="0" fontId="22" fillId="0" borderId="0" xfId="0" applyNumberFormat="1" applyFont="1" applyAlignment="1" quotePrefix="1">
      <alignment horizontal="center" vertical="center"/>
    </xf>
    <xf numFmtId="0" fontId="22" fillId="0" borderId="0" xfId="0" applyNumberFormat="1" applyFont="1" applyFill="1" applyAlignment="1">
      <alignment vertical="center"/>
    </xf>
    <xf numFmtId="0" fontId="22" fillId="0" borderId="0" xfId="0" applyFont="1" applyAlignment="1">
      <alignment vertical="center" wrapText="1"/>
    </xf>
    <xf numFmtId="0" fontId="23" fillId="0" borderId="0" xfId="45" applyNumberFormat="1" applyFont="1" applyAlignment="1">
      <alignment horizontal="center" vertical="center"/>
    </xf>
    <xf numFmtId="0" fontId="22" fillId="0" borderId="0" xfId="0" applyFont="1" applyFill="1" applyAlignment="1">
      <alignment vertical="center" wrapText="1"/>
    </xf>
    <xf numFmtId="0" fontId="22" fillId="0" borderId="0" xfId="0" applyNumberFormat="1" applyFont="1" applyAlignment="1">
      <alignment horizontal="center" vertical="center"/>
    </xf>
    <xf numFmtId="0" fontId="22" fillId="0" borderId="0" xfId="0" applyFont="1" applyFill="1" applyAlignment="1" quotePrefix="1">
      <alignment horizontal="center" vertical="center"/>
    </xf>
    <xf numFmtId="49" fontId="22" fillId="0" borderId="0" xfId="0" applyNumberFormat="1" applyFont="1" applyFill="1" applyAlignment="1">
      <alignment horizontal="left" vertical="center"/>
    </xf>
    <xf numFmtId="49" fontId="22" fillId="0" borderId="0" xfId="0" applyNumberFormat="1" applyFont="1" applyAlignment="1">
      <alignment horizontal="left" vertical="center"/>
    </xf>
    <xf numFmtId="0" fontId="22" fillId="0" borderId="0" xfId="0" applyNumberFormat="1" applyFont="1" applyFill="1" applyAlignment="1">
      <alignment horizontal="center" vertical="center"/>
    </xf>
    <xf numFmtId="0" fontId="22" fillId="0" borderId="0" xfId="0" applyNumberFormat="1" applyFont="1" applyAlignment="1">
      <alignment horizontal="left" vertical="top" wrapText="1"/>
    </xf>
    <xf numFmtId="0" fontId="22" fillId="0" borderId="0" xfId="0" applyFont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49" fontId="22" fillId="0" borderId="0" xfId="0" applyNumberFormat="1" applyFont="1" applyAlignment="1" quotePrefix="1">
      <alignment horizontal="center" vertical="center"/>
    </xf>
    <xf numFmtId="49" fontId="22" fillId="0" borderId="0" xfId="0" applyNumberFormat="1" applyFont="1" applyFill="1" applyAlignment="1" quotePrefix="1">
      <alignment horizontal="center" vertical="center"/>
    </xf>
    <xf numFmtId="1" fontId="22" fillId="0" borderId="0" xfId="0" applyNumberFormat="1" applyFont="1" applyAlignment="1">
      <alignment horizontal="left" vertical="center" wrapText="1"/>
    </xf>
    <xf numFmtId="0" fontId="22" fillId="0" borderId="0" xfId="0" applyNumberFormat="1" applyFont="1" applyAlignment="1">
      <alignment horizontal="left" vertical="center" wrapText="1"/>
    </xf>
    <xf numFmtId="0" fontId="24" fillId="0" borderId="0" xfId="52" applyFont="1" applyAlignment="1">
      <alignment vertical="center"/>
      <protection/>
    </xf>
    <xf numFmtId="0" fontId="25" fillId="0" borderId="0" xfId="0" applyFont="1" applyAlignment="1">
      <alignment vertical="center"/>
    </xf>
    <xf numFmtId="0" fontId="0" fillId="0" borderId="0" xfId="0" applyAlignment="1">
      <alignment horizont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Feuil1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32</xdr:row>
      <xdr:rowOff>0</xdr:rowOff>
    </xdr:from>
    <xdr:to>
      <xdr:col>4</xdr:col>
      <xdr:colOff>2076450</xdr:colOff>
      <xdr:row>32</xdr:row>
      <xdr:rowOff>1466850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7575" y="10725150"/>
          <a:ext cx="207645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2057400</xdr:colOff>
      <xdr:row>31</xdr:row>
      <xdr:rowOff>1533525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57575" y="9134475"/>
          <a:ext cx="2057400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2190750</xdr:colOff>
      <xdr:row>29</xdr:row>
      <xdr:rowOff>1390650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57575" y="6134100"/>
          <a:ext cx="219075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2085975</xdr:colOff>
      <xdr:row>30</xdr:row>
      <xdr:rowOff>1485900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457575" y="7572375"/>
          <a:ext cx="208597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2209800</xdr:colOff>
      <xdr:row>28</xdr:row>
      <xdr:rowOff>1571625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457575" y="4533900"/>
          <a:ext cx="2209800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3"/>
  <sheetViews>
    <sheetView tabSelected="1" workbookViewId="0" topLeftCell="A1">
      <selection activeCell="T30" sqref="T30"/>
    </sheetView>
  </sheetViews>
  <sheetFormatPr defaultColWidth="11.421875" defaultRowHeight="12.75"/>
  <cols>
    <col min="2" max="2" width="15.8515625" style="0" customWidth="1"/>
    <col min="3" max="3" width="9.140625" style="0" customWidth="1"/>
    <col min="4" max="4" width="15.421875" style="0" customWidth="1"/>
    <col min="5" max="5" width="33.421875" style="0" customWidth="1"/>
    <col min="6" max="6" width="7.57421875" style="45" customWidth="1"/>
    <col min="7" max="7" width="8.28125" style="0" customWidth="1"/>
    <col min="8" max="8" width="6.8515625" style="0" customWidth="1"/>
    <col min="9" max="9" width="7.00390625" style="0" customWidth="1"/>
    <col min="10" max="10" width="8.28125" style="0" customWidth="1"/>
    <col min="11" max="11" width="8.57421875" style="0" customWidth="1"/>
    <col min="16" max="16" width="15.140625" style="0" customWidth="1"/>
    <col min="17" max="17" width="9.140625" style="0" customWidth="1"/>
    <col min="18" max="18" width="7.00390625" style="0" customWidth="1"/>
    <col min="19" max="19" width="6.140625" style="0" customWidth="1"/>
  </cols>
  <sheetData>
    <row r="1" spans="1:19" ht="12.75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4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6" t="s">
        <v>11</v>
      </c>
      <c r="M1" s="3" t="s">
        <v>12</v>
      </c>
      <c r="N1" s="7" t="s">
        <v>13</v>
      </c>
      <c r="O1" s="7" t="s">
        <v>14</v>
      </c>
      <c r="P1" s="8" t="s">
        <v>15</v>
      </c>
      <c r="Q1" s="8" t="s">
        <v>16</v>
      </c>
      <c r="R1" s="9" t="s">
        <v>17</v>
      </c>
      <c r="S1" s="10" t="s">
        <v>18</v>
      </c>
    </row>
    <row r="2" spans="1:18" ht="12.75">
      <c r="A2" s="11" t="s">
        <v>19</v>
      </c>
      <c r="B2" s="12" t="s">
        <v>20</v>
      </c>
      <c r="C2" s="12" t="s">
        <v>21</v>
      </c>
      <c r="D2" s="13" t="s">
        <v>22</v>
      </c>
      <c r="E2" s="14" t="str">
        <f>HYPERLINK("http://www.lv-bw.de/dv/service/getrds.asp?login=dv&amp;pw=anonymous&amp;VERSION=1.1.1&amp;SERVICE=WMS&amp;REQUEST=GetMap&amp;SRS=EPSG:31467&amp;BBOX=3491804,5477130,3494204,5479530&amp;WIDTH=600&amp;HEIGHT=600&amp;LAYERS=DVTK50K&amp;STYLES=&amp;FORMAT=png&amp;","1:50.000 (1px=4m)")</f>
        <v>1:50.000 (1px=4m)</v>
      </c>
      <c r="F2" s="15">
        <v>192</v>
      </c>
      <c r="G2" s="16" t="s">
        <v>23</v>
      </c>
      <c r="H2" s="16" t="s">
        <v>24</v>
      </c>
      <c r="I2" s="16" t="s">
        <v>25</v>
      </c>
      <c r="J2" s="17">
        <v>3493004</v>
      </c>
      <c r="K2" s="17">
        <v>5478330</v>
      </c>
      <c r="L2" s="18" t="s">
        <v>26</v>
      </c>
      <c r="M2" s="18" t="s">
        <v>27</v>
      </c>
      <c r="N2" s="16" t="s">
        <v>28</v>
      </c>
      <c r="O2" s="16" t="s">
        <v>29</v>
      </c>
      <c r="P2" s="17" t="s">
        <v>30</v>
      </c>
      <c r="Q2" s="11" t="s">
        <v>31</v>
      </c>
      <c r="R2" s="19">
        <v>0</v>
      </c>
    </row>
    <row r="3" spans="1:18" ht="12.75">
      <c r="A3" s="11" t="s">
        <v>32</v>
      </c>
      <c r="B3" s="20" t="s">
        <v>33</v>
      </c>
      <c r="C3" s="21" t="s">
        <v>34</v>
      </c>
      <c r="D3" s="22" t="s">
        <v>35</v>
      </c>
      <c r="E3" s="14" t="str">
        <f>HYPERLINK("http://www.lv-bw.de/dv/service/getrds.asp?login=dv&amp;pw=anonymous&amp;VERSION=1.1.1&amp;SERVICE=WMS&amp;REQUEST=GetMap&amp;SRS=EPSG:31467&amp;BBOX=3477772,5472671,3480172,5475071&amp;WIDTH=600&amp;HEIGHT=600&amp;LAYERS=DVTK50K&amp;STYLES=&amp;FORMAT=png&amp;","1:50.000 (1px=4m)")</f>
        <v>1:50.000 (1px=4m)</v>
      </c>
      <c r="F3" s="23">
        <v>348</v>
      </c>
      <c r="G3" s="24" t="s">
        <v>23</v>
      </c>
      <c r="H3" s="24" t="s">
        <v>24</v>
      </c>
      <c r="I3" s="16" t="s">
        <v>36</v>
      </c>
      <c r="J3" s="17">
        <v>3478972</v>
      </c>
      <c r="K3" s="17">
        <v>5473871</v>
      </c>
      <c r="L3" s="18" t="s">
        <v>37</v>
      </c>
      <c r="M3" s="18" t="s">
        <v>38</v>
      </c>
      <c r="N3" s="16" t="s">
        <v>39</v>
      </c>
      <c r="O3" s="16" t="s">
        <v>40</v>
      </c>
      <c r="P3" s="17" t="s">
        <v>41</v>
      </c>
      <c r="Q3" s="25" t="s">
        <v>42</v>
      </c>
      <c r="R3" s="26">
        <v>1</v>
      </c>
    </row>
    <row r="4" spans="1:18" ht="12.75">
      <c r="A4" s="11" t="s">
        <v>43</v>
      </c>
      <c r="B4" s="21" t="s">
        <v>44</v>
      </c>
      <c r="C4" s="21" t="s">
        <v>45</v>
      </c>
      <c r="D4" s="13" t="s">
        <v>46</v>
      </c>
      <c r="E4" s="14" t="str">
        <f>HYPERLINK("http://www.lv-bw.de/dv/service/getrds.asp?login=dv&amp;pw=anonymous&amp;VERSION=1.1.1&amp;SERVICE=WMS&amp;REQUEST=GetMap&amp;SRS=EPSG:31467&amp;BBOX=3482466,5475540,3484866,5477940&amp;WIDTH=600&amp;HEIGHT=600&amp;LAYERS=DVTK50K&amp;STYLES=&amp;FORMAT=png&amp;","1:50.000 (1px=4m)")</f>
        <v>1:50.000 (1px=4m)</v>
      </c>
      <c r="F4" s="15">
        <v>365</v>
      </c>
      <c r="G4" s="16" t="s">
        <v>23</v>
      </c>
      <c r="H4" s="16" t="s">
        <v>24</v>
      </c>
      <c r="I4" s="16" t="s">
        <v>36</v>
      </c>
      <c r="J4" s="17">
        <v>3483666</v>
      </c>
      <c r="K4" s="17">
        <v>5476740</v>
      </c>
      <c r="L4" s="18" t="s">
        <v>47</v>
      </c>
      <c r="M4" s="18" t="s">
        <v>48</v>
      </c>
      <c r="N4" s="16" t="s">
        <v>49</v>
      </c>
      <c r="O4" s="16" t="s">
        <v>50</v>
      </c>
      <c r="P4" s="17"/>
      <c r="Q4" s="11" t="s">
        <v>42</v>
      </c>
      <c r="R4" s="19">
        <v>1</v>
      </c>
    </row>
    <row r="5" spans="1:18" ht="12.75">
      <c r="A5" s="11" t="s">
        <v>51</v>
      </c>
      <c r="B5" s="20" t="s">
        <v>52</v>
      </c>
      <c r="C5" s="12" t="s">
        <v>53</v>
      </c>
      <c r="D5" s="27" t="s">
        <v>54</v>
      </c>
      <c r="E5" s="14" t="str">
        <f>HYPERLINK("http://www.lv-bw.de/dv/service/getrds.asp?login=dv&amp;pw=anonymous&amp;VERSION=1.1.1&amp;SERVICE=WMS&amp;REQUEST=GetMap&amp;SRS=EPSG:31467&amp;BBOX=3402644,5301981,3405044,5304381&amp;WIDTH=600&amp;HEIGHT=600&amp;LAYERS=DVTK50K&amp;STYLES=&amp;FORMAT=png&amp;","1:50.000 (1px=4m)")</f>
        <v>1:50.000 (1px=4m)</v>
      </c>
      <c r="F5" s="23">
        <v>390</v>
      </c>
      <c r="G5" s="24" t="s">
        <v>55</v>
      </c>
      <c r="H5" s="24" t="s">
        <v>56</v>
      </c>
      <c r="I5" s="16" t="s">
        <v>57</v>
      </c>
      <c r="J5" s="17">
        <v>3403844</v>
      </c>
      <c r="K5" s="17">
        <v>5303181</v>
      </c>
      <c r="L5" s="18" t="s">
        <v>58</v>
      </c>
      <c r="M5" s="18" t="s">
        <v>59</v>
      </c>
      <c r="N5" s="16" t="s">
        <v>60</v>
      </c>
      <c r="O5" s="16" t="s">
        <v>61</v>
      </c>
      <c r="P5" s="17"/>
      <c r="Q5" s="11" t="s">
        <v>62</v>
      </c>
      <c r="R5" s="19">
        <v>1</v>
      </c>
    </row>
    <row r="6" spans="1:18" ht="12.75">
      <c r="A6" s="11" t="s">
        <v>63</v>
      </c>
      <c r="B6" s="20" t="s">
        <v>64</v>
      </c>
      <c r="C6" s="12" t="s">
        <v>65</v>
      </c>
      <c r="D6" s="27" t="s">
        <v>66</v>
      </c>
      <c r="E6" s="14" t="str">
        <f>HYPERLINK("http://www.lv-bw.de/dv/service/getrds.asp?login=dv&amp;pw=anonymous&amp;VERSION=1.1.1&amp;SERVICE=WMS&amp;REQUEST=GetMap&amp;SRS=EPSG:31467&amp;BBOX=3437135,5370420,3439535,5372820&amp;WIDTH=600&amp;HEIGHT=600&amp;LAYERS=DVTK50K&amp;STYLES=&amp;FORMAT=png&amp;","1:50.000 (1px=4m)")</f>
        <v>1:50.000 (1px=4m)</v>
      </c>
      <c r="F6" s="23">
        <v>394</v>
      </c>
      <c r="G6" s="24" t="s">
        <v>67</v>
      </c>
      <c r="H6" s="24" t="s">
        <v>68</v>
      </c>
      <c r="I6" s="16" t="s">
        <v>69</v>
      </c>
      <c r="J6" s="17">
        <v>3438335</v>
      </c>
      <c r="K6" s="17">
        <v>5371620</v>
      </c>
      <c r="L6" s="18" t="s">
        <v>70</v>
      </c>
      <c r="M6" s="18" t="s">
        <v>71</v>
      </c>
      <c r="N6" s="16" t="s">
        <v>72</v>
      </c>
      <c r="O6" s="16" t="s">
        <v>73</v>
      </c>
      <c r="P6" s="17" t="s">
        <v>74</v>
      </c>
      <c r="Q6" s="25" t="s">
        <v>75</v>
      </c>
      <c r="R6" s="26">
        <v>0</v>
      </c>
    </row>
    <row r="7" spans="1:18" ht="12.75">
      <c r="A7" s="11" t="s">
        <v>76</v>
      </c>
      <c r="B7" s="21" t="s">
        <v>77</v>
      </c>
      <c r="C7" s="12" t="s">
        <v>45</v>
      </c>
      <c r="D7" s="13" t="s">
        <v>78</v>
      </c>
      <c r="E7" s="14" t="str">
        <f>HYPERLINK("http://www.lv-bw.de/dv/service/getrds.asp?login=dv&amp;pw=anonymous&amp;VERSION=1.1.1&amp;SERVICE=WMS&amp;REQUEST=GetMap&amp;SRS=EPSG:31467&amp;BBOX=3421241,5316096,3423641,5318496&amp;WIDTH=600&amp;HEIGHT=600&amp;LAYERS=DVTK50K&amp;STYLES=&amp;FORMAT=png&amp;","1:50.000 (1px=4m)")</f>
        <v>1:50.000 (1px=4m)</v>
      </c>
      <c r="F7" s="23">
        <v>425</v>
      </c>
      <c r="G7" s="24" t="s">
        <v>55</v>
      </c>
      <c r="H7" s="24" t="s">
        <v>56</v>
      </c>
      <c r="I7" s="16" t="s">
        <v>79</v>
      </c>
      <c r="J7" s="17">
        <v>3422441</v>
      </c>
      <c r="K7" s="17">
        <v>5317296</v>
      </c>
      <c r="L7" s="18" t="s">
        <v>80</v>
      </c>
      <c r="M7" s="18" t="s">
        <v>81</v>
      </c>
      <c r="N7" s="16" t="s">
        <v>82</v>
      </c>
      <c r="O7" s="16" t="s">
        <v>83</v>
      </c>
      <c r="P7" s="17"/>
      <c r="Q7" s="25" t="s">
        <v>42</v>
      </c>
      <c r="R7" s="26">
        <v>1</v>
      </c>
    </row>
    <row r="8" spans="1:18" ht="12.75">
      <c r="A8" s="11" t="s">
        <v>84</v>
      </c>
      <c r="B8" s="21" t="s">
        <v>85</v>
      </c>
      <c r="C8" s="12" t="s">
        <v>45</v>
      </c>
      <c r="D8" s="13" t="s">
        <v>86</v>
      </c>
      <c r="E8" s="14" t="str">
        <f>HYPERLINK("http://www.lv-bw.de/dv/service/getrds.asp?login=dv&amp;pw=anonymous&amp;VERSION=1.1.1&amp;SERVICE=WMS&amp;REQUEST=GetMap&amp;SRS=EPSG:31467&amp;BBOX=3421600,5316385,3424000,5318785&amp;WIDTH=600&amp;HEIGHT=600&amp;LAYERS=DVTK50K&amp;STYLES=&amp;FORMAT=png&amp;","1:50.000 (1px=4m)")</f>
        <v>1:50.000 (1px=4m)</v>
      </c>
      <c r="F8" s="15">
        <v>468</v>
      </c>
      <c r="G8" s="17" t="s">
        <v>55</v>
      </c>
      <c r="H8" s="17" t="s">
        <v>56</v>
      </c>
      <c r="I8" s="17">
        <v>8013</v>
      </c>
      <c r="J8" s="17">
        <v>3422800</v>
      </c>
      <c r="K8" s="17">
        <v>5317585</v>
      </c>
      <c r="L8" s="19" t="s">
        <v>87</v>
      </c>
      <c r="M8" s="19" t="s">
        <v>88</v>
      </c>
      <c r="N8" s="17">
        <v>32422755</v>
      </c>
      <c r="O8" s="17">
        <v>5315899</v>
      </c>
      <c r="P8" s="17"/>
      <c r="Q8" s="25" t="s">
        <v>42</v>
      </c>
      <c r="R8" s="26">
        <v>1</v>
      </c>
    </row>
    <row r="9" spans="1:18" ht="12.75">
      <c r="A9" s="11" t="s">
        <v>89</v>
      </c>
      <c r="B9" s="20" t="s">
        <v>90</v>
      </c>
      <c r="C9" s="12" t="s">
        <v>91</v>
      </c>
      <c r="D9" s="22" t="s">
        <v>92</v>
      </c>
      <c r="E9" s="14" t="str">
        <f>HYPERLINK("http://www.lv-bw.de/dv/service/getrds.asp?login=dv&amp;pw=anonymous&amp;VERSION=1.1.1&amp;SERVICE=WMS&amp;REQUEST=GetMap&amp;SRS=EPSG:31467&amp;BBOX=3408246,5286207,3410646,5288607&amp;WIDTH=600&amp;HEIGHT=600&amp;LAYERS=DVTK50K&amp;STYLES=&amp;FORMAT=png&amp;","1:50.000 (1px=4m)")</f>
        <v>1:50.000 (1px=4m)</v>
      </c>
      <c r="F9" s="23">
        <v>502</v>
      </c>
      <c r="G9" s="24" t="s">
        <v>55</v>
      </c>
      <c r="H9" s="24" t="s">
        <v>93</v>
      </c>
      <c r="I9" s="16" t="s">
        <v>94</v>
      </c>
      <c r="J9" s="24">
        <v>3409407</v>
      </c>
      <c r="K9" s="24">
        <v>5287311</v>
      </c>
      <c r="L9" s="24" t="s">
        <v>95</v>
      </c>
      <c r="M9" s="24" t="s">
        <v>96</v>
      </c>
      <c r="N9" s="24">
        <v>32409367</v>
      </c>
      <c r="O9" s="24">
        <v>5285637</v>
      </c>
      <c r="P9" s="17" t="s">
        <v>97</v>
      </c>
      <c r="Q9" s="25" t="s">
        <v>98</v>
      </c>
      <c r="R9" s="26">
        <v>0</v>
      </c>
    </row>
    <row r="10" spans="1:18" ht="12.75">
      <c r="A10" s="11" t="s">
        <v>99</v>
      </c>
      <c r="B10" s="20" t="s">
        <v>100</v>
      </c>
      <c r="C10" s="21" t="s">
        <v>34</v>
      </c>
      <c r="D10" s="22" t="s">
        <v>101</v>
      </c>
      <c r="E10" s="14" t="str">
        <f>HYPERLINK("http://www.lv-bw.de/dv/service/getrds.asp?login=dv&amp;pw=anonymous&amp;VERSION=1.1.1&amp;SERVICE=WMS&amp;REQUEST=GetMap&amp;SRS=EPSG:31467&amp;BBOX=3479080,5472589,3481480,5474989&amp;WIDTH=600&amp;HEIGHT=600&amp;LAYERS=DVTK50K&amp;STYLES=&amp;FORMAT=png&amp;","1:50.000 (1px=4m)")</f>
        <v>1:50.000 (1px=4m)</v>
      </c>
      <c r="F10" s="23">
        <v>545</v>
      </c>
      <c r="G10" s="24" t="s">
        <v>23</v>
      </c>
      <c r="H10" s="24" t="s">
        <v>24</v>
      </c>
      <c r="I10" s="16" t="s">
        <v>36</v>
      </c>
      <c r="J10" s="17">
        <v>3480280</v>
      </c>
      <c r="K10" s="17">
        <v>5473789</v>
      </c>
      <c r="L10" s="18" t="s">
        <v>102</v>
      </c>
      <c r="M10" s="18" t="s">
        <v>103</v>
      </c>
      <c r="N10" s="16" t="s">
        <v>104</v>
      </c>
      <c r="O10" s="16" t="s">
        <v>105</v>
      </c>
      <c r="P10" s="17" t="s">
        <v>106</v>
      </c>
      <c r="Q10" s="25" t="s">
        <v>107</v>
      </c>
      <c r="R10" s="26">
        <v>0</v>
      </c>
    </row>
    <row r="11" spans="1:18" ht="12.75">
      <c r="A11" s="11" t="s">
        <v>108</v>
      </c>
      <c r="B11" s="28" t="s">
        <v>109</v>
      </c>
      <c r="C11" s="12" t="s">
        <v>65</v>
      </c>
      <c r="D11" s="21" t="s">
        <v>110</v>
      </c>
      <c r="E11" s="14" t="str">
        <f>HYPERLINK("http://www.lv-bw.de/dv/service/getrds.asp?login=dv&amp;pw=anonymous&amp;VERSION=1.1.1&amp;SERVICE=WMS&amp;REQUEST=GetMap&amp;SRS=EPSG:31467&amp;BBOX=3432314,5365180,3434714,5367580&amp;WIDTH=600&amp;HEIGHT=600&amp;LAYERS=DVTK50K&amp;STYLES=&amp;FORMAT=png&amp;","1:50.000 (1px=4m)")</f>
        <v>1:50.000 (1px=4m)</v>
      </c>
      <c r="F11" s="15">
        <v>630</v>
      </c>
      <c r="G11" s="24" t="s">
        <v>67</v>
      </c>
      <c r="H11" s="24" t="s">
        <v>68</v>
      </c>
      <c r="I11" s="16" t="s">
        <v>69</v>
      </c>
      <c r="J11" s="17">
        <v>3433514</v>
      </c>
      <c r="K11" s="17">
        <v>5366380</v>
      </c>
      <c r="L11" s="18" t="s">
        <v>111</v>
      </c>
      <c r="M11" s="18" t="s">
        <v>112</v>
      </c>
      <c r="N11" s="16" t="s">
        <v>113</v>
      </c>
      <c r="O11" s="16" t="s">
        <v>114</v>
      </c>
      <c r="P11" s="17"/>
      <c r="Q11" s="25" t="s">
        <v>42</v>
      </c>
      <c r="R11" s="26">
        <v>1</v>
      </c>
    </row>
    <row r="12" spans="1:18" ht="12.75">
      <c r="A12" s="11" t="s">
        <v>115</v>
      </c>
      <c r="B12" s="21" t="s">
        <v>116</v>
      </c>
      <c r="C12" s="21" t="s">
        <v>117</v>
      </c>
      <c r="D12" s="13" t="s">
        <v>116</v>
      </c>
      <c r="E12" s="14" t="str">
        <f>HYPERLINK("http://www.lv-bw.de/dv/service/getrds.asp?login=dv&amp;pw=anonymous&amp;VERSION=1.1.1&amp;SERVICE=WMS&amp;REQUEST=GetMap&amp;SRS=EPSG:31467&amp;BBOX=3436889,5324328,3439289,5326728&amp;WIDTH=600&amp;HEIGHT=600&amp;LAYERS=DVTK50K&amp;STYLES=&amp;FORMAT=png&amp;","1:50.000 (1px=4m)")</f>
        <v>1:50.000 (1px=4m)</v>
      </c>
      <c r="F12" s="15">
        <v>1067</v>
      </c>
      <c r="G12" s="16" t="s">
        <v>118</v>
      </c>
      <c r="H12" s="16" t="s">
        <v>119</v>
      </c>
      <c r="I12" s="16" t="s">
        <v>120</v>
      </c>
      <c r="J12" s="17">
        <v>3438255</v>
      </c>
      <c r="K12" s="17">
        <v>5325448</v>
      </c>
      <c r="L12" s="18" t="s">
        <v>121</v>
      </c>
      <c r="M12" s="18" t="s">
        <v>122</v>
      </c>
      <c r="N12" s="16" t="s">
        <v>123</v>
      </c>
      <c r="O12" s="16" t="s">
        <v>124</v>
      </c>
      <c r="P12" s="17" t="s">
        <v>125</v>
      </c>
      <c r="Q12" s="11" t="s">
        <v>75</v>
      </c>
      <c r="R12" s="19">
        <v>0</v>
      </c>
    </row>
    <row r="13" spans="1:19" ht="12.75">
      <c r="A13" s="11" t="s">
        <v>126</v>
      </c>
      <c r="B13" s="21" t="s">
        <v>127</v>
      </c>
      <c r="C13" s="12" t="s">
        <v>117</v>
      </c>
      <c r="D13" s="21" t="s">
        <v>127</v>
      </c>
      <c r="E13" s="29" t="str">
        <f>HYPERLINK("http://lika.hessen.de/cgi-bin/lika-services/de-viewer/access/ogc-free-maps.plx?&amp;VERSION=1.1.1&amp;SERVICE=WMS&amp;REQUEST=GetMap&amp;SRS=EPSG:31467&amp;BBOX=3504501,5519226,3506901,5521626&amp;WIDTH=600&amp;HEIGHT=600&amp;LAYERS=ATKPG25-N1&amp;STYLES=&amp;FORMAT=image/png&amp;","1:25.000 (1px=4m)")</f>
        <v>1:25.000 (1px=4m)</v>
      </c>
      <c r="F13" s="15">
        <v>305</v>
      </c>
      <c r="G13" s="16" t="s">
        <v>128</v>
      </c>
      <c r="H13" s="16" t="s">
        <v>129</v>
      </c>
      <c r="I13" s="16" t="s">
        <v>130</v>
      </c>
      <c r="J13" s="17">
        <v>3505701</v>
      </c>
      <c r="K13" s="17">
        <v>5520426</v>
      </c>
      <c r="L13" s="18" t="s">
        <v>131</v>
      </c>
      <c r="M13" s="18" t="s">
        <v>132</v>
      </c>
      <c r="N13" s="16" t="s">
        <v>133</v>
      </c>
      <c r="O13" s="16" t="s">
        <v>134</v>
      </c>
      <c r="P13" s="17"/>
      <c r="Q13" s="11" t="s">
        <v>42</v>
      </c>
      <c r="R13" s="19">
        <v>1</v>
      </c>
      <c r="S13" s="19" t="s">
        <v>135</v>
      </c>
    </row>
    <row r="14" spans="1:18" ht="12.75">
      <c r="A14" s="12" t="s">
        <v>136</v>
      </c>
      <c r="B14" s="28" t="s">
        <v>137</v>
      </c>
      <c r="C14" s="12" t="s">
        <v>138</v>
      </c>
      <c r="D14" s="30" t="s">
        <v>139</v>
      </c>
      <c r="E14" s="14" t="str">
        <f>HYPERLINK("http://deutschlandviewer.bayern.de/ogc/getogc.cgi?VERSION=1.1.1&amp;SERVICE=WMS&amp;REQUEST=GetMap&amp;SRS=EPSG:31468&amp;BBOX=4427046,5345461,4429446,5347861&amp;WIDTH=600&amp;HEIGHT=600&amp;LAYERS=tk50&amp;STYLES=&amp;FORMAT=png&amp;","1:50.000 (1px=4m)")</f>
        <v>1:50.000 (1px=4m)</v>
      </c>
      <c r="F14" s="15">
        <v>523</v>
      </c>
      <c r="G14" s="24" t="s">
        <v>140</v>
      </c>
      <c r="H14" s="24" t="s">
        <v>141</v>
      </c>
      <c r="I14" s="16" t="s">
        <v>142</v>
      </c>
      <c r="J14" s="17">
        <v>4428246</v>
      </c>
      <c r="K14" s="17">
        <v>5346661</v>
      </c>
      <c r="L14" s="18" t="s">
        <v>143</v>
      </c>
      <c r="M14" s="18" t="s">
        <v>144</v>
      </c>
      <c r="N14" s="16" t="s">
        <v>145</v>
      </c>
      <c r="O14" s="16" t="s">
        <v>146</v>
      </c>
      <c r="P14" s="17"/>
      <c r="Q14" s="11" t="s">
        <v>42</v>
      </c>
      <c r="R14" s="19">
        <v>1</v>
      </c>
    </row>
    <row r="15" spans="1:19" ht="12.75">
      <c r="A15" s="11" t="s">
        <v>147</v>
      </c>
      <c r="B15" s="21" t="s">
        <v>148</v>
      </c>
      <c r="C15" s="12" t="s">
        <v>149</v>
      </c>
      <c r="D15" s="13" t="s">
        <v>150</v>
      </c>
      <c r="E15" s="14" t="str">
        <f>HYPERLINK("http://deutschlandviewer.bayern.de/ogc/getogc.cgi?VERSION=1.1.1&amp;SERVICE=WMS&amp;REQUEST=GetMap&amp;SRS=EPSG:31468&amp;BBOX=4512814,5554594,4515214,5556994&amp;WIDTH=600&amp;HEIGHT=600&amp;LAYERS=tk50&amp;STYLES=&amp;FORMAT=png&amp;","1:50.000 (1px=4m)")</f>
        <v>1:50.000 (1px=4m)</v>
      </c>
      <c r="F15" s="23">
        <v>593</v>
      </c>
      <c r="G15" s="24" t="s">
        <v>151</v>
      </c>
      <c r="H15" s="24" t="s">
        <v>152</v>
      </c>
      <c r="I15" s="16" t="s">
        <v>153</v>
      </c>
      <c r="J15" s="17">
        <v>4514014</v>
      </c>
      <c r="K15" s="17">
        <v>5555794</v>
      </c>
      <c r="L15" s="18" t="s">
        <v>154</v>
      </c>
      <c r="M15" s="18" t="s">
        <v>155</v>
      </c>
      <c r="N15" s="16" t="s">
        <v>156</v>
      </c>
      <c r="O15" s="16" t="s">
        <v>157</v>
      </c>
      <c r="P15" s="17"/>
      <c r="Q15" s="25" t="s">
        <v>42</v>
      </c>
      <c r="R15" s="26">
        <v>1</v>
      </c>
      <c r="S15" s="31" t="s">
        <v>158</v>
      </c>
    </row>
    <row r="16" spans="1:18" ht="12.75">
      <c r="A16" s="11" t="s">
        <v>159</v>
      </c>
      <c r="B16" s="21" t="s">
        <v>160</v>
      </c>
      <c r="C16" s="12" t="s">
        <v>149</v>
      </c>
      <c r="D16" s="13" t="s">
        <v>161</v>
      </c>
      <c r="E16" s="14" t="str">
        <f>HYPERLINK("http://deutschlandviewer.bayern.de/ogc/getogc.cgi?VERSION=1.1.1&amp;SERVICE=WMS&amp;REQUEST=GetMap&amp;SRS=EPSG:31468&amp;BBOX=4513823,5557279,4516223,5559679&amp;WIDTH=600&amp;HEIGHT=600&amp;LAYERS=tk50&amp;STYLES=&amp;FORMAT=png&amp;","1:50.000 (1px=4m)")</f>
        <v>1:50.000 (1px=4m)</v>
      </c>
      <c r="F16" s="15">
        <v>595</v>
      </c>
      <c r="G16" s="17" t="s">
        <v>151</v>
      </c>
      <c r="H16" s="17" t="s">
        <v>152</v>
      </c>
      <c r="I16" s="17">
        <v>5839</v>
      </c>
      <c r="J16" s="17">
        <v>4515023</v>
      </c>
      <c r="K16" s="17">
        <v>5558479</v>
      </c>
      <c r="L16" s="19" t="s">
        <v>162</v>
      </c>
      <c r="M16" s="19" t="s">
        <v>163</v>
      </c>
      <c r="N16" s="17">
        <v>33300650</v>
      </c>
      <c r="O16" s="17">
        <v>5560407</v>
      </c>
      <c r="P16" s="17"/>
      <c r="Q16" s="11" t="s">
        <v>42</v>
      </c>
      <c r="R16" s="19">
        <v>1</v>
      </c>
    </row>
    <row r="17" spans="1:18" ht="12.75">
      <c r="A17" s="11" t="s">
        <v>164</v>
      </c>
      <c r="B17" s="21" t="s">
        <v>165</v>
      </c>
      <c r="C17" s="21" t="s">
        <v>117</v>
      </c>
      <c r="D17" s="13" t="s">
        <v>165</v>
      </c>
      <c r="E17" s="14" t="str">
        <f>HYPERLINK("http://deutschlandviewer.bayern.de/ogc/getogc.cgi?VERSION=1.1.1&amp;SERVICE=WMS&amp;REQUEST=GetMap&amp;SRS=EPSG:31468&amp;BBOX=4575606,5455847,4578006,5458247&amp;WIDTH=600&amp;HEIGHT=600&amp;LAYERS=tk50&amp;STYLES=&amp;FORMAT=png&amp;","1:50.000 (1px=4m)")</f>
        <v>1:50.000 (1px=4m)</v>
      </c>
      <c r="F17" s="15">
        <v>720</v>
      </c>
      <c r="G17" s="16" t="s">
        <v>166</v>
      </c>
      <c r="H17" s="16" t="s">
        <v>167</v>
      </c>
      <c r="I17" s="16" t="s">
        <v>168</v>
      </c>
      <c r="J17" s="17">
        <v>4576806</v>
      </c>
      <c r="K17" s="17">
        <v>5457047</v>
      </c>
      <c r="L17" s="18" t="s">
        <v>169</v>
      </c>
      <c r="M17" s="18" t="s">
        <v>170</v>
      </c>
      <c r="N17" s="16" t="s">
        <v>171</v>
      </c>
      <c r="O17" s="16" t="s">
        <v>172</v>
      </c>
      <c r="P17" s="32" t="s">
        <v>173</v>
      </c>
      <c r="Q17" s="11" t="s">
        <v>174</v>
      </c>
      <c r="R17" s="19">
        <v>0</v>
      </c>
    </row>
    <row r="18" spans="1:18" ht="12.75">
      <c r="A18" s="11" t="s">
        <v>175</v>
      </c>
      <c r="B18" s="21" t="s">
        <v>176</v>
      </c>
      <c r="C18" s="21" t="s">
        <v>45</v>
      </c>
      <c r="D18" s="13" t="s">
        <v>177</v>
      </c>
      <c r="E18" s="14" t="str">
        <f>HYPERLINK("http://deutschlandviewer.bayern.de/ogc/getogc.cgi?VERSION=1.1.1&amp;SERVICE=WMS&amp;REQUEST=GetMap&amp;SRS=EPSG:31468&amp;BBOX=5390780,5401347,5393180,5403747&amp;WIDTH=600&amp;HEIGHT=600&amp;LAYERS=tk50&amp;STYLES=&amp;FORMAT=png&amp;","1:50.000 (1px=4m)")</f>
        <v>1:50.000 (1px=4m)</v>
      </c>
      <c r="F18" s="15">
        <v>1139</v>
      </c>
      <c r="G18" s="16" t="s">
        <v>178</v>
      </c>
      <c r="H18" s="16" t="s">
        <v>179</v>
      </c>
      <c r="I18" s="16" t="s">
        <v>180</v>
      </c>
      <c r="J18" s="17">
        <v>5391980</v>
      </c>
      <c r="K18" s="17">
        <v>5402547</v>
      </c>
      <c r="L18" s="17" t="s">
        <v>181</v>
      </c>
      <c r="M18" s="18" t="s">
        <v>182</v>
      </c>
      <c r="N18" s="16" t="s">
        <v>183</v>
      </c>
      <c r="O18" s="16" t="s">
        <v>184</v>
      </c>
      <c r="P18" s="32"/>
      <c r="Q18" s="11" t="s">
        <v>42</v>
      </c>
      <c r="R18" s="19">
        <v>1</v>
      </c>
    </row>
    <row r="19" spans="1:18" ht="12.75">
      <c r="A19" s="33" t="s">
        <v>185</v>
      </c>
      <c r="B19" s="34" t="s">
        <v>186</v>
      </c>
      <c r="C19" s="34" t="s">
        <v>117</v>
      </c>
      <c r="D19" s="34" t="s">
        <v>186</v>
      </c>
      <c r="E19" s="29" t="str">
        <f>HYPERLINK("http://deutschlandviewer.bayern.de/ogc/getogc.cgi?VERSION=1.1.1&amp;SERVICE=WMS&amp;REQUEST=GetMap&amp;SRS=EPSG:31468&amp;BBOX=3604034,5255708,3606434,5258108&amp;WIDTH=600&amp;HEIGHT=600&amp;LAYERS=tk50&amp;STYLES=&amp;FORMAT=png&amp;","1:50.000 (1px=4m)")</f>
        <v>1:50.000 (1px=4m)</v>
      </c>
      <c r="F19" s="35">
        <v>1946</v>
      </c>
      <c r="G19" s="16" t="s">
        <v>187</v>
      </c>
      <c r="H19" s="16" t="s">
        <v>188</v>
      </c>
      <c r="I19" s="16" t="s">
        <v>189</v>
      </c>
      <c r="J19" s="17">
        <v>3605234</v>
      </c>
      <c r="K19" s="17">
        <v>5256908</v>
      </c>
      <c r="L19" s="18" t="s">
        <v>190</v>
      </c>
      <c r="M19" s="18" t="s">
        <v>191</v>
      </c>
      <c r="N19" s="16" t="s">
        <v>192</v>
      </c>
      <c r="O19" s="16" t="s">
        <v>193</v>
      </c>
      <c r="P19" s="16"/>
      <c r="Q19" s="16"/>
      <c r="R19" s="31">
        <v>99</v>
      </c>
    </row>
    <row r="20" spans="1:18" ht="12.75">
      <c r="A20" s="11" t="s">
        <v>194</v>
      </c>
      <c r="B20" s="20" t="s">
        <v>195</v>
      </c>
      <c r="C20" s="21" t="s">
        <v>196</v>
      </c>
      <c r="D20" s="22" t="s">
        <v>197</v>
      </c>
      <c r="E20" s="14" t="str">
        <f>HYPERLINK("http://lika.hessen.de/cgi-bin/lika-services/de-viewer/access/ogc-free-maps.plx?&amp;VERSION=1.1.1&amp;SERVICE=WMS&amp;REQUEST=GetMap&amp;SRS=EPSG:31467&amp;BBOX=3501096,5521531,3503496,5523931&amp;WIDTH=600&amp;HEIGHT=600&amp;LAYERS=ATKPG25-N1&amp;STYLES=&amp;FORMAT=image/png&amp;","1:25.000 (1px=4m)")</f>
        <v>1:25.000 (1px=4m)</v>
      </c>
      <c r="F20" s="23">
        <v>245</v>
      </c>
      <c r="G20" s="24" t="s">
        <v>128</v>
      </c>
      <c r="H20" s="24" t="s">
        <v>129</v>
      </c>
      <c r="I20" s="16" t="s">
        <v>130</v>
      </c>
      <c r="J20" s="17">
        <v>3502296</v>
      </c>
      <c r="K20" s="17">
        <v>5522731</v>
      </c>
      <c r="L20" s="18" t="s">
        <v>198</v>
      </c>
      <c r="M20" s="18" t="s">
        <v>199</v>
      </c>
      <c r="N20" s="16" t="s">
        <v>200</v>
      </c>
      <c r="O20" s="16" t="s">
        <v>201</v>
      </c>
      <c r="P20" s="17" t="s">
        <v>202</v>
      </c>
      <c r="Q20" s="25" t="s">
        <v>203</v>
      </c>
      <c r="R20" s="26">
        <v>0</v>
      </c>
    </row>
    <row r="21" spans="1:18" ht="12.75">
      <c r="A21" s="11" t="s">
        <v>204</v>
      </c>
      <c r="B21" s="30" t="s">
        <v>205</v>
      </c>
      <c r="C21" s="21" t="s">
        <v>206</v>
      </c>
      <c r="D21" s="28" t="s">
        <v>207</v>
      </c>
      <c r="E21" s="14" t="str">
        <f>HYPERLINK("http://lika.hessen.de/cgi-bin/lika-services/de-viewer/access/ogc-free-maps.plx?&amp;VERSION=1.1.1&amp;SERVICE=WMS&amp;REQUEST=GetMap&amp;SRS=EPSG:31467&amp;BBOX=3486347,5665167,3488747,5667567&amp;WIDTH=600&amp;HEIGHT=600&amp;LAYERS=ATKPG25-N1&amp;STYLES=&amp;FORMAT=image/png&amp;","1:25.000 (1px=4m)")</f>
        <v>1:25.000 (1px=4m)</v>
      </c>
      <c r="F21" s="15">
        <v>367</v>
      </c>
      <c r="G21" s="16" t="s">
        <v>208</v>
      </c>
      <c r="H21" s="16" t="s">
        <v>209</v>
      </c>
      <c r="I21" s="16" t="s">
        <v>210</v>
      </c>
      <c r="J21" s="17">
        <v>3487547</v>
      </c>
      <c r="K21" s="17">
        <v>5666367</v>
      </c>
      <c r="L21" s="18" t="s">
        <v>211</v>
      </c>
      <c r="M21" s="18" t="s">
        <v>212</v>
      </c>
      <c r="N21" s="16" t="s">
        <v>213</v>
      </c>
      <c r="O21" s="16" t="s">
        <v>214</v>
      </c>
      <c r="P21" s="17" t="s">
        <v>215</v>
      </c>
      <c r="Q21" s="11" t="s">
        <v>216</v>
      </c>
      <c r="R21" s="19">
        <v>0</v>
      </c>
    </row>
    <row r="22" spans="1:19" ht="12.75">
      <c r="A22" s="11" t="s">
        <v>217</v>
      </c>
      <c r="B22" s="21" t="s">
        <v>218</v>
      </c>
      <c r="C22" s="34" t="s">
        <v>149</v>
      </c>
      <c r="D22" s="21" t="s">
        <v>219</v>
      </c>
      <c r="E22" s="29" t="str">
        <f>HYPERLINK("http://lika.hessen.de/cgi-bin/lika-services/de-viewer/access/ogc-free-maps.plx?&amp;VERSION=1.1.1&amp;SERVICE=WMS&amp;REQUEST=GetMap&amp;SRS=EPSG:31467&amp;BBOX=3498087,5699851,3500487,5702251&amp;WIDTH=600&amp;HEIGHT=600&amp;LAYERS=ATKPG25-N1&amp;STYLES=&amp;FORMAT=image/png&amp;","1:25.000 (1px=4m)")</f>
        <v>1:25.000 (1px=4m)</v>
      </c>
      <c r="F22" s="15">
        <v>385</v>
      </c>
      <c r="G22" s="16" t="s">
        <v>220</v>
      </c>
      <c r="H22" s="16" t="s">
        <v>221</v>
      </c>
      <c r="I22" s="16" t="s">
        <v>222</v>
      </c>
      <c r="J22" s="17">
        <v>3499287</v>
      </c>
      <c r="K22" s="17">
        <v>5701051</v>
      </c>
      <c r="L22" s="18" t="s">
        <v>223</v>
      </c>
      <c r="M22" s="18" t="s">
        <v>224</v>
      </c>
      <c r="N22" s="16" t="s">
        <v>225</v>
      </c>
      <c r="O22" s="16" t="s">
        <v>226</v>
      </c>
      <c r="P22" s="17"/>
      <c r="Q22" s="11" t="s">
        <v>42</v>
      </c>
      <c r="R22" s="19">
        <v>1</v>
      </c>
      <c r="S22" s="19"/>
    </row>
    <row r="23" spans="1:18" ht="12.75">
      <c r="A23" s="11" t="s">
        <v>227</v>
      </c>
      <c r="B23" s="28" t="s">
        <v>228</v>
      </c>
      <c r="C23" s="12" t="s">
        <v>149</v>
      </c>
      <c r="D23" s="30" t="s">
        <v>229</v>
      </c>
      <c r="E23" s="14" t="str">
        <f>HYPERLINK("http://www.mapserver.niedersachsen.de/freezoneogc/mapserverogc?VERSION=1.1.1&amp;SERVICE=WMS&amp;REQUEST=GetMap&amp;SRS=EPSG:31467&amp;BBOX=3514183,5790255,3518983,5795055&amp;WIDTH=600&amp;HEIGHT=600&amp;LAYERS=TK100&amp;STYLES=&amp;FORMAT=image/png&amp;","1:100.000 (1px=8m)")</f>
        <v>1:100.000 (1px=8m)</v>
      </c>
      <c r="F23" s="15">
        <v>355</v>
      </c>
      <c r="G23" s="24" t="s">
        <v>230</v>
      </c>
      <c r="H23" s="24" t="s">
        <v>231</v>
      </c>
      <c r="I23" s="16" t="s">
        <v>232</v>
      </c>
      <c r="J23" s="17">
        <v>3516583</v>
      </c>
      <c r="K23" s="17">
        <v>5792655</v>
      </c>
      <c r="L23" s="18" t="s">
        <v>233</v>
      </c>
      <c r="M23" s="18" t="s">
        <v>234</v>
      </c>
      <c r="N23" s="16" t="s">
        <v>235</v>
      </c>
      <c r="O23" s="16" t="s">
        <v>236</v>
      </c>
      <c r="P23" s="17"/>
      <c r="Q23" s="17" t="s">
        <v>42</v>
      </c>
      <c r="R23" s="19">
        <v>1</v>
      </c>
    </row>
    <row r="24" spans="1:18" ht="12.75">
      <c r="A24" s="11" t="s">
        <v>237</v>
      </c>
      <c r="B24" s="20" t="s">
        <v>238</v>
      </c>
      <c r="C24" s="21" t="s">
        <v>45</v>
      </c>
      <c r="D24" s="22" t="s">
        <v>239</v>
      </c>
      <c r="E24" s="14" t="str">
        <f>HYPERLINK("http://www.mapserver.niedersachsen.de/freezoneogc/mapserverogc?VERSION=1.1.1&amp;SERVICE=WMS&amp;REQUEST=GetMap&amp;SRS=EPSG:31467&amp;BBOX=3523187,5376318,3527987,5381118&amp;WIDTH=600&amp;HEIGHT=600&amp;LAYERS=TK100&amp;STYLES=&amp;FORMAT=image/png&amp;","1:100.000 (1px=8m)")</f>
        <v>1:100.000 (1px=8m)</v>
      </c>
      <c r="F24" s="23">
        <v>415</v>
      </c>
      <c r="G24" s="24" t="s">
        <v>240</v>
      </c>
      <c r="H24" s="24" t="s">
        <v>241</v>
      </c>
      <c r="I24" s="16" t="s">
        <v>242</v>
      </c>
      <c r="J24" s="17">
        <v>3525587</v>
      </c>
      <c r="K24" s="17">
        <v>5378718</v>
      </c>
      <c r="L24" s="18" t="s">
        <v>243</v>
      </c>
      <c r="M24" s="18" t="s">
        <v>244</v>
      </c>
      <c r="N24" s="16" t="s">
        <v>245</v>
      </c>
      <c r="O24" s="16" t="s">
        <v>246</v>
      </c>
      <c r="P24" s="17"/>
      <c r="Q24" s="11" t="s">
        <v>42</v>
      </c>
      <c r="R24" s="19">
        <v>1</v>
      </c>
    </row>
    <row r="25" spans="1:19" ht="12.75">
      <c r="A25" s="11" t="s">
        <v>247</v>
      </c>
      <c r="B25" s="28" t="s">
        <v>248</v>
      </c>
      <c r="C25" s="12" t="s">
        <v>249</v>
      </c>
      <c r="D25" s="28" t="s">
        <v>250</v>
      </c>
      <c r="E25" s="29" t="str">
        <f>HYPERLINK("http://www.geoserver.nrw.de/GeoOgcWms1.3/servlet/TK50?Service=WMS&amp;VERSION=1.1.0&amp;REQUEST=GetMap&amp;SRS=EPSG:31467&amp;BBOX=3496914,5788056,3499314,5790456&amp;WIDTH=600&amp;HEIGHT=600&amp;LAYERS=Raster:TK50_KMF:Farbkombination&amp;STYLES=&amp;FORMAT=image/png&amp;","1:50.000 (1px=4m)")</f>
        <v>1:50.000 (1px=4m)</v>
      </c>
      <c r="F25" s="15">
        <v>187</v>
      </c>
      <c r="G25" s="24" t="s">
        <v>230</v>
      </c>
      <c r="H25" s="24" t="s">
        <v>251</v>
      </c>
      <c r="I25" s="16" t="s">
        <v>252</v>
      </c>
      <c r="J25" s="17">
        <v>3498114</v>
      </c>
      <c r="K25" s="17">
        <v>5789256</v>
      </c>
      <c r="L25" s="18" t="s">
        <v>253</v>
      </c>
      <c r="M25" s="18" t="s">
        <v>254</v>
      </c>
      <c r="N25" s="16" t="s">
        <v>255</v>
      </c>
      <c r="O25" s="16" t="s">
        <v>256</v>
      </c>
      <c r="P25" s="17"/>
      <c r="Q25" s="11" t="s">
        <v>42</v>
      </c>
      <c r="R25" s="19">
        <v>1</v>
      </c>
      <c r="S25" s="36"/>
    </row>
    <row r="26" spans="1:18" ht="12.75">
      <c r="A26" s="11" t="s">
        <v>257</v>
      </c>
      <c r="B26" s="20" t="s">
        <v>258</v>
      </c>
      <c r="C26" s="12" t="s">
        <v>259</v>
      </c>
      <c r="D26" s="22" t="s">
        <v>260</v>
      </c>
      <c r="E26" s="29" t="str">
        <f>HYPERLINK("http://www.geoserver.nrw.de/GeoOgcWms1.3/servlet/TK50?Service=WMS&amp;VERSION=1.1.0&amp;REQUEST=GetMap&amp;SRS=EPSG:31467&amp;BBOX=2648170,5639603,2650570,5642003&amp;WIDTH=600&amp;HEIGHT=600&amp;LAYERS=Raster:TK50_KMF:Farbkombination&amp;STYLES=&amp;FORMAT=image/png&amp;","1:50.000 (1px=4m)")</f>
        <v>1:50.000 (1px=4m)</v>
      </c>
      <c r="F26" s="23">
        <v>382</v>
      </c>
      <c r="G26" s="24" t="s">
        <v>261</v>
      </c>
      <c r="H26" s="24" t="s">
        <v>262</v>
      </c>
      <c r="I26" s="16" t="s">
        <v>263</v>
      </c>
      <c r="J26" s="17">
        <v>2649370</v>
      </c>
      <c r="K26" s="17">
        <v>5640803</v>
      </c>
      <c r="L26" s="18" t="s">
        <v>264</v>
      </c>
      <c r="M26" s="18" t="s">
        <v>265</v>
      </c>
      <c r="N26" s="16" t="s">
        <v>266</v>
      </c>
      <c r="O26" s="16" t="s">
        <v>267</v>
      </c>
      <c r="P26" s="17" t="s">
        <v>268</v>
      </c>
      <c r="Q26" s="25" t="s">
        <v>269</v>
      </c>
      <c r="R26" s="26">
        <v>0</v>
      </c>
    </row>
    <row r="27" spans="1:18" ht="12.75">
      <c r="A27" s="11" t="s">
        <v>270</v>
      </c>
      <c r="B27" s="21" t="s">
        <v>271</v>
      </c>
      <c r="C27" s="21" t="s">
        <v>34</v>
      </c>
      <c r="D27" s="13" t="s">
        <v>272</v>
      </c>
      <c r="E27" s="29" t="str">
        <f>HYPERLINK("http://www.geoserver.nrw.de/GeoOgcWms1.3/servlet/TK50?Service=WMS&amp;VERSION=1.1.0&amp;REQUEST=GetMap&amp;SRS=EPSG:31467&amp;BBOX=2543459,5597301,2545859,5599701&amp;WIDTH=600&amp;HEIGHT=600&amp;LAYERS=Raster:TK50_KMF:Farbkombination&amp;STYLES=&amp;FORMAT=image/png&amp;","1:50.000 (1px=4m)")</f>
        <v>1:50.000 (1px=4m)</v>
      </c>
      <c r="F27" s="15">
        <v>498</v>
      </c>
      <c r="G27" s="16" t="s">
        <v>273</v>
      </c>
      <c r="H27" s="16" t="s">
        <v>274</v>
      </c>
      <c r="I27" s="16" t="s">
        <v>275</v>
      </c>
      <c r="J27" s="17">
        <v>2544659</v>
      </c>
      <c r="K27" s="17">
        <v>5598501</v>
      </c>
      <c r="L27" s="18" t="s">
        <v>276</v>
      </c>
      <c r="M27" s="18" t="s">
        <v>277</v>
      </c>
      <c r="N27" s="16" t="s">
        <v>278</v>
      </c>
      <c r="O27" s="16" t="s">
        <v>279</v>
      </c>
      <c r="P27" s="17" t="s">
        <v>280</v>
      </c>
      <c r="Q27" s="11" t="s">
        <v>281</v>
      </c>
      <c r="R27" s="19">
        <v>0</v>
      </c>
    </row>
    <row r="28" spans="1:18" ht="12.75">
      <c r="A28" s="11" t="s">
        <v>282</v>
      </c>
      <c r="B28" s="21" t="s">
        <v>283</v>
      </c>
      <c r="C28" s="21" t="s">
        <v>284</v>
      </c>
      <c r="D28" s="37" t="s">
        <v>285</v>
      </c>
      <c r="E28" s="14" t="str">
        <f>HYPERLINK("http://geodaten.service24.rlp.de/cgi-bin/wms.cgi?VERSION=1.1.0&amp;SERVICE=WMS&amp;REQUEST=GetMap&amp;SRS=EPSG:31466&amp;BBOX=3430931,5463779,3433331,5466179&amp;WIDTH=600&amp;HEIGHT=600&amp;LAYERS=rlp:tk50&amp;STYLES=&amp;FORMAT=image/png&amp;","1:50.000 (1px=4m)")</f>
        <v>1:50.000 (1px=4m)</v>
      </c>
      <c r="F28" s="15">
        <v>477</v>
      </c>
      <c r="G28" s="16" t="s">
        <v>286</v>
      </c>
      <c r="H28" s="16" t="s">
        <v>287</v>
      </c>
      <c r="I28" s="16" t="s">
        <v>288</v>
      </c>
      <c r="J28" s="17">
        <v>3432131</v>
      </c>
      <c r="K28" s="17">
        <v>5464979</v>
      </c>
      <c r="L28" s="18" t="s">
        <v>289</v>
      </c>
      <c r="M28" s="18" t="s">
        <v>290</v>
      </c>
      <c r="N28" s="16" t="s">
        <v>291</v>
      </c>
      <c r="O28" s="16" t="s">
        <v>292</v>
      </c>
      <c r="P28" s="17" t="s">
        <v>293</v>
      </c>
      <c r="Q28" s="11" t="s">
        <v>294</v>
      </c>
      <c r="R28" s="19">
        <v>0</v>
      </c>
    </row>
    <row r="29" spans="1:18" ht="126" customHeight="1">
      <c r="A29" s="11" t="s">
        <v>295</v>
      </c>
      <c r="B29" s="21" t="s">
        <v>296</v>
      </c>
      <c r="C29" s="21" t="s">
        <v>45</v>
      </c>
      <c r="D29" s="13" t="s">
        <v>297</v>
      </c>
      <c r="E29" s="31" t="s">
        <v>298</v>
      </c>
      <c r="F29" s="15">
        <v>274</v>
      </c>
      <c r="G29" s="16" t="s">
        <v>299</v>
      </c>
      <c r="H29" s="16" t="s">
        <v>300</v>
      </c>
      <c r="I29" s="16" t="s">
        <v>301</v>
      </c>
      <c r="J29" s="17">
        <v>5448435</v>
      </c>
      <c r="K29" s="17">
        <v>5642194</v>
      </c>
      <c r="L29" s="18" t="s">
        <v>302</v>
      </c>
      <c r="M29" s="18" t="s">
        <v>303</v>
      </c>
      <c r="N29" s="16" t="s">
        <v>304</v>
      </c>
      <c r="O29" s="17">
        <v>5640383</v>
      </c>
      <c r="P29" s="17"/>
      <c r="Q29" s="11" t="s">
        <v>42</v>
      </c>
      <c r="R29" s="19">
        <v>1</v>
      </c>
    </row>
    <row r="30" spans="1:18" ht="113.25" customHeight="1">
      <c r="A30" s="11" t="s">
        <v>305</v>
      </c>
      <c r="B30" s="38" t="s">
        <v>296</v>
      </c>
      <c r="C30" s="21" t="s">
        <v>45</v>
      </c>
      <c r="D30" s="37" t="s">
        <v>297</v>
      </c>
      <c r="E30" s="31" t="s">
        <v>298</v>
      </c>
      <c r="F30" s="17">
        <v>361</v>
      </c>
      <c r="G30" s="16" t="s">
        <v>299</v>
      </c>
      <c r="H30" s="16" t="s">
        <v>306</v>
      </c>
      <c r="I30" s="16" t="s">
        <v>307</v>
      </c>
      <c r="J30" s="17">
        <v>5456212</v>
      </c>
      <c r="K30" s="17">
        <v>5641739</v>
      </c>
      <c r="L30" s="39" t="s">
        <v>308</v>
      </c>
      <c r="M30" s="39" t="s">
        <v>309</v>
      </c>
      <c r="N30" s="40" t="s">
        <v>310</v>
      </c>
      <c r="O30" s="40" t="s">
        <v>311</v>
      </c>
      <c r="P30" s="17"/>
      <c r="Q30" s="25" t="s">
        <v>42</v>
      </c>
      <c r="R30" s="26">
        <v>1</v>
      </c>
    </row>
    <row r="31" spans="1:19" ht="123" customHeight="1">
      <c r="A31" s="11" t="s">
        <v>312</v>
      </c>
      <c r="B31" s="13" t="s">
        <v>313</v>
      </c>
      <c r="C31" s="21" t="s">
        <v>117</v>
      </c>
      <c r="D31" s="13" t="s">
        <v>313</v>
      </c>
      <c r="E31" s="19" t="s">
        <v>298</v>
      </c>
      <c r="F31" s="15">
        <v>544</v>
      </c>
      <c r="G31" s="16" t="s">
        <v>314</v>
      </c>
      <c r="H31" s="16" t="s">
        <v>315</v>
      </c>
      <c r="I31" s="16" t="s">
        <v>316</v>
      </c>
      <c r="J31" s="17">
        <v>4550442</v>
      </c>
      <c r="K31" s="17">
        <v>5603982</v>
      </c>
      <c r="L31" s="18" t="s">
        <v>317</v>
      </c>
      <c r="M31" s="18" t="s">
        <v>318</v>
      </c>
      <c r="N31" s="16" t="s">
        <v>319</v>
      </c>
      <c r="O31" s="16" t="s">
        <v>320</v>
      </c>
      <c r="P31" s="17"/>
      <c r="Q31" s="11" t="s">
        <v>42</v>
      </c>
      <c r="R31" s="19">
        <v>1</v>
      </c>
      <c r="S31" s="19"/>
    </row>
    <row r="32" spans="1:18" ht="125.25" customHeight="1">
      <c r="A32" s="11" t="s">
        <v>321</v>
      </c>
      <c r="B32" s="41" t="s">
        <v>322</v>
      </c>
      <c r="C32" s="12" t="s">
        <v>323</v>
      </c>
      <c r="D32" s="42" t="s">
        <v>324</v>
      </c>
      <c r="E32" s="19" t="s">
        <v>298</v>
      </c>
      <c r="F32" s="23">
        <v>284</v>
      </c>
      <c r="G32" s="24" t="s">
        <v>325</v>
      </c>
      <c r="H32" s="24" t="s">
        <v>326</v>
      </c>
      <c r="I32" s="16" t="s">
        <v>327</v>
      </c>
      <c r="J32" s="17">
        <v>3597644</v>
      </c>
      <c r="K32" s="17">
        <v>5713820</v>
      </c>
      <c r="L32" s="18" t="s">
        <v>328</v>
      </c>
      <c r="M32" s="18" t="s">
        <v>329</v>
      </c>
      <c r="N32" s="16" t="s">
        <v>330</v>
      </c>
      <c r="O32" s="16" t="s">
        <v>331</v>
      </c>
      <c r="P32" s="17"/>
      <c r="Q32" s="25" t="s">
        <v>42</v>
      </c>
      <c r="R32" s="26">
        <v>1</v>
      </c>
    </row>
    <row r="33" spans="1:18" ht="117.75" customHeight="1">
      <c r="A33" s="11" t="s">
        <v>332</v>
      </c>
      <c r="B33" s="13" t="s">
        <v>333</v>
      </c>
      <c r="C33" s="21" t="s">
        <v>206</v>
      </c>
      <c r="D33" s="13" t="s">
        <v>334</v>
      </c>
      <c r="E33" s="19" t="s">
        <v>298</v>
      </c>
      <c r="F33" s="15">
        <v>396</v>
      </c>
      <c r="G33" s="16" t="s">
        <v>325</v>
      </c>
      <c r="H33" s="16" t="s">
        <v>326</v>
      </c>
      <c r="I33" s="16" t="s">
        <v>327</v>
      </c>
      <c r="J33" s="17">
        <v>3597341</v>
      </c>
      <c r="K33" s="17">
        <v>5710012</v>
      </c>
      <c r="L33" s="18" t="s">
        <v>335</v>
      </c>
      <c r="M33" s="18" t="s">
        <v>336</v>
      </c>
      <c r="N33" s="16" t="s">
        <v>337</v>
      </c>
      <c r="O33" s="16" t="s">
        <v>338</v>
      </c>
      <c r="P33" s="17" t="s">
        <v>339</v>
      </c>
      <c r="Q33" s="11" t="s">
        <v>340</v>
      </c>
      <c r="R33" s="19">
        <v>0</v>
      </c>
    </row>
    <row r="34" spans="1:3" ht="12.75">
      <c r="A34" s="43"/>
      <c r="B34" s="44"/>
      <c r="C34" s="44"/>
    </row>
    <row r="35" spans="1:3" ht="12.75">
      <c r="A35" s="43"/>
      <c r="B35" s="44"/>
      <c r="C35" s="44"/>
    </row>
    <row r="36" spans="1:3" ht="12.75">
      <c r="A36" s="43"/>
      <c r="B36" s="44"/>
      <c r="C36" s="44"/>
    </row>
    <row r="37" spans="1:3" ht="12.75">
      <c r="A37" s="43"/>
      <c r="B37" s="44"/>
      <c r="C37" s="44"/>
    </row>
    <row r="38" spans="1:3" ht="12.75">
      <c r="A38" s="43"/>
      <c r="B38" s="44"/>
      <c r="C38" s="44"/>
    </row>
    <row r="39" spans="1:3" ht="12.75">
      <c r="A39" s="43"/>
      <c r="B39" s="44"/>
      <c r="C39" s="44"/>
    </row>
    <row r="40" spans="1:3" ht="12.75">
      <c r="A40" s="43"/>
      <c r="B40" s="44"/>
      <c r="C40" s="44"/>
    </row>
    <row r="41" spans="1:3" ht="12.75">
      <c r="A41" s="43"/>
      <c r="B41" s="44"/>
      <c r="C41" s="44"/>
    </row>
    <row r="42" spans="1:3" ht="12.75">
      <c r="A42" s="43"/>
      <c r="B42" s="44"/>
      <c r="C42" s="44"/>
    </row>
    <row r="43" spans="1:3" ht="12.75">
      <c r="A43" s="43"/>
      <c r="B43" s="44"/>
      <c r="C43" s="44"/>
    </row>
    <row r="44" spans="1:3" ht="12.75">
      <c r="A44" s="43"/>
      <c r="B44" s="44"/>
      <c r="C44" s="44"/>
    </row>
    <row r="45" spans="1:3" ht="12.75">
      <c r="A45" s="43"/>
      <c r="B45" s="44"/>
      <c r="C45" s="44"/>
    </row>
    <row r="46" spans="1:3" ht="12.75">
      <c r="A46" s="43"/>
      <c r="B46" s="44"/>
      <c r="C46" s="44"/>
    </row>
    <row r="47" spans="1:3" ht="12.75">
      <c r="A47" s="43"/>
      <c r="B47" s="44"/>
      <c r="C47" s="44"/>
    </row>
    <row r="48" spans="1:3" ht="12.75">
      <c r="A48" s="43"/>
      <c r="B48" s="44"/>
      <c r="C48" s="44"/>
    </row>
    <row r="49" spans="1:3" ht="12.75">
      <c r="A49" s="43"/>
      <c r="B49" s="44"/>
      <c r="C49" s="44"/>
    </row>
    <row r="50" spans="1:3" ht="12.75">
      <c r="A50" s="43"/>
      <c r="B50" s="44"/>
      <c r="C50" s="44"/>
    </row>
    <row r="51" spans="1:3" ht="12.75">
      <c r="A51" s="43"/>
      <c r="B51" s="44"/>
      <c r="C51" s="44"/>
    </row>
    <row r="52" spans="1:3" ht="12.75">
      <c r="A52" s="43"/>
      <c r="B52" s="44"/>
      <c r="C52" s="44"/>
    </row>
    <row r="53" spans="1:3" ht="12.75">
      <c r="A53" s="43"/>
      <c r="B53" s="44"/>
      <c r="C53" s="44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Ludger Vorberg</dc:creator>
  <cp:keywords/>
  <dc:description/>
  <cp:lastModifiedBy>Philippe</cp:lastModifiedBy>
  <dcterms:created xsi:type="dcterms:W3CDTF">2009-09-13T16:09:27Z</dcterms:created>
  <dcterms:modified xsi:type="dcterms:W3CDTF">2009-09-15T14:44:26Z</dcterms:modified>
  <cp:category/>
  <cp:version/>
  <cp:contentType/>
  <cp:contentStatus/>
</cp:coreProperties>
</file>