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395" windowHeight="1533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<sst xmlns="http://schemas.openxmlformats.org/spreadsheetml/2006/main" count="139" uniqueCount="123">
  <si>
    <t>FR-30-0469</t>
  </si>
  <si>
    <t>Col de ~</t>
  </si>
  <si>
    <t>Mayelle</t>
  </si>
  <si>
    <t>Col de Mayelle</t>
  </si>
  <si>
    <t>2840O</t>
  </si>
  <si>
    <t>041-043</t>
  </si>
  <si>
    <t>580-4885-07-24</t>
  </si>
  <si>
    <t>H</t>
  </si>
  <si>
    <t>R-GR</t>
  </si>
  <si>
    <t>004°00'32.3"E</t>
  </si>
  <si>
    <t>044°08'06.7"N</t>
  </si>
  <si>
    <t>31 580 710</t>
  </si>
  <si>
    <t>4887 384</t>
  </si>
  <si>
    <t>Code</t>
  </si>
  <si>
    <t>Intitulé</t>
  </si>
  <si>
    <t>Nom</t>
  </si>
  <si>
    <t>Nom complet</t>
  </si>
  <si>
    <t>Alti</t>
  </si>
  <si>
    <t>IGN</t>
  </si>
  <si>
    <t>IGN Quad</t>
  </si>
  <si>
    <t>Coord</t>
  </si>
  <si>
    <t>TOP100</t>
  </si>
  <si>
    <t>Préc</t>
  </si>
  <si>
    <t>Géoportail</t>
  </si>
  <si>
    <t>Michelin</t>
  </si>
  <si>
    <t>Michelin LOCAL</t>
  </si>
  <si>
    <t>Michelin DEPT</t>
  </si>
  <si>
    <t>Route</t>
  </si>
  <si>
    <t>Diff</t>
  </si>
  <si>
    <t>Lim</t>
  </si>
  <si>
    <t>WGS84 Lon S</t>
  </si>
  <si>
    <t>WGS84 Lat S</t>
  </si>
  <si>
    <t>WGS84 Lon D</t>
  </si>
  <si>
    <t>WGS84 Lat D</t>
  </si>
  <si>
    <t>UTM E</t>
  </si>
  <si>
    <t>UTM N</t>
  </si>
  <si>
    <t>Lon_IGN</t>
  </si>
  <si>
    <t>Lat_IGN</t>
  </si>
  <si>
    <t>Justification</t>
  </si>
  <si>
    <t>Panneau</t>
  </si>
  <si>
    <t>FR-30-0630</t>
  </si>
  <si>
    <t>Escoudas</t>
  </si>
  <si>
    <t>018-050</t>
  </si>
  <si>
    <t>575-4885-34-31</t>
  </si>
  <si>
    <t>003°58'46.7"E</t>
  </si>
  <si>
    <t>044°08'30.3"N</t>
  </si>
  <si>
    <t>31 578 354</t>
  </si>
  <si>
    <t>4888 084</t>
  </si>
  <si>
    <t>Col de l'~</t>
  </si>
  <si>
    <t>Col de l'Escoudas</t>
  </si>
  <si>
    <t>FR-73-0693</t>
  </si>
  <si>
    <t>Le Gollet des ~</t>
  </si>
  <si>
    <t>Noirates</t>
  </si>
  <si>
    <t>Le Gollet des Noirates</t>
  </si>
  <si>
    <t>3332O</t>
  </si>
  <si>
    <t>070-177</t>
  </si>
  <si>
    <t>720-5060-17-42</t>
  </si>
  <si>
    <t>S1-2(S), S2-3(NO)</t>
  </si>
  <si>
    <t>005°50'52.8"E</t>
  </si>
  <si>
    <t>045°41'46.2"N</t>
  </si>
  <si>
    <t>31 721 729</t>
  </si>
  <si>
    <t>5064 236</t>
  </si>
  <si>
    <t>FR-13-0182a</t>
  </si>
  <si>
    <t>Col des ~</t>
  </si>
  <si>
    <t>Escampons</t>
  </si>
  <si>
    <t>Col des Escampons</t>
  </si>
  <si>
    <t>3245O</t>
  </si>
  <si>
    <t>036-026</t>
  </si>
  <si>
    <t>695-4785-33-32</t>
  </si>
  <si>
    <t>R1</t>
  </si>
  <si>
    <t>005°26'27.7"E</t>
  </si>
  <si>
    <t>043°13'13.0"N</t>
  </si>
  <si>
    <t>31 698 255</t>
  </si>
  <si>
    <t>4788 170</t>
  </si>
  <si>
    <t>carte IGN</t>
  </si>
  <si>
    <t>FR-42-1050</t>
  </si>
  <si>
    <t>Collet ~</t>
  </si>
  <si>
    <t>Royet</t>
  </si>
  <si>
    <t>Collet Royet</t>
  </si>
  <si>
    <t>2933E</t>
  </si>
  <si>
    <t>(042)-062</t>
  </si>
  <si>
    <t>625-5030-21-01</t>
  </si>
  <si>
    <t>76-09-098-010</t>
  </si>
  <si>
    <t>327-G07-065-059</t>
  </si>
  <si>
    <t>D63/RF</t>
  </si>
  <si>
    <t>004°37'25.8"E</t>
  </si>
  <si>
    <t>045°24'45.7"N</t>
  </si>
  <si>
    <t>31 627 060</t>
  </si>
  <si>
    <t>5030 080</t>
  </si>
  <si>
    <t>cadastre</t>
  </si>
  <si>
    <t>FR-09-1875a</t>
  </si>
  <si>
    <t>Col del ~</t>
  </si>
  <si>
    <t>Fourcat</t>
  </si>
  <si>
    <t>Col del Fourcat</t>
  </si>
  <si>
    <t>2248O</t>
  </si>
  <si>
    <t>024-155</t>
  </si>
  <si>
    <t>400-4735-40-39</t>
  </si>
  <si>
    <t>001°49'33.7"E</t>
  </si>
  <si>
    <t>042°47'48.4"N</t>
  </si>
  <si>
    <t>31 403 997</t>
  </si>
  <si>
    <t>4738 917</t>
  </si>
  <si>
    <t>FR-66-2605a</t>
  </si>
  <si>
    <t>Coll de la ~</t>
  </si>
  <si>
    <t>Serre de Roc Nègre</t>
  </si>
  <si>
    <t>Coll de la Serre de Roc Nègre</t>
  </si>
  <si>
    <t>2349E</t>
  </si>
  <si>
    <t>(029)-027</t>
  </si>
  <si>
    <t>455-4705-24-06</t>
  </si>
  <si>
    <t>002°28'55.3"E</t>
  </si>
  <si>
    <t>042°30'05.8"N</t>
  </si>
  <si>
    <t>31 457 440</t>
  </si>
  <si>
    <t>4705 602</t>
  </si>
  <si>
    <t>FR-38-1354</t>
  </si>
  <si>
    <t>Vachers</t>
  </si>
  <si>
    <t>Col des Vachers</t>
  </si>
  <si>
    <t>3336E</t>
  </si>
  <si>
    <t>155-026</t>
  </si>
  <si>
    <t>730-4965-35-44</t>
  </si>
  <si>
    <t>S-GR</t>
  </si>
  <si>
    <t>005°57'14.5"E</t>
  </si>
  <si>
    <t>044°50'23.6"N</t>
  </si>
  <si>
    <t>31 733 471</t>
  </si>
  <si>
    <t>4969 409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</si>
</sst>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000000"/>
  </numFmts>
  <fonts count="7">
    <font>
      <sz val="10"/>
      <name val="Arial"/>
      <family val="0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10"/>
      <color indexed="8"/>
      <name val="MS Sans Serif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15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2" xfId="15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4" fillId="2" borderId="2" xfId="21" applyNumberFormat="1" applyFont="1" applyFill="1" applyBorder="1" applyAlignment="1">
      <alignment horizontal="center" vertical="center" wrapText="1"/>
      <protection/>
    </xf>
    <xf numFmtId="0" fontId="4" fillId="2" borderId="2" xfId="21" applyNumberFormat="1" applyFont="1" applyFill="1" applyBorder="1" applyAlignment="1">
      <alignment horizontal="center" vertical="center" wrapText="1"/>
      <protection/>
    </xf>
    <xf numFmtId="0" fontId="4" fillId="3" borderId="2" xfId="21" applyNumberFormat="1" applyFont="1" applyFill="1" applyBorder="1" applyAlignment="1">
      <alignment horizontal="center" vertical="center" wrapText="1"/>
      <protection/>
    </xf>
    <xf numFmtId="49" fontId="4" fillId="3" borderId="2" xfId="21" applyNumberFormat="1" applyFont="1" applyFill="1" applyBorder="1" applyAlignment="1">
      <alignment horizontal="center" vertical="center" wrapText="1"/>
      <protection/>
    </xf>
    <xf numFmtId="164" fontId="4" fillId="2" borderId="2" xfId="21" applyNumberFormat="1" applyFont="1" applyFill="1" applyBorder="1" applyAlignment="1">
      <alignment horizontal="center" vertical="center" wrapText="1"/>
      <protection/>
    </xf>
    <xf numFmtId="165" fontId="4" fillId="2" borderId="2" xfId="21" applyNumberFormat="1" applyFont="1" applyFill="1" applyBorder="1" applyAlignment="1">
      <alignment horizontal="center" vertical="center" wrapText="1"/>
      <protection/>
    </xf>
    <xf numFmtId="164" fontId="4" fillId="3" borderId="2" xfId="21" applyNumberFormat="1" applyFont="1" applyFill="1" applyBorder="1" applyAlignment="1">
      <alignment horizontal="center" vertical="center" wrapText="1"/>
      <protection/>
    </xf>
    <xf numFmtId="49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2" fillId="0" borderId="2" xfId="15" applyNumberFormat="1" applyFont="1" applyFill="1" applyBorder="1" applyAlignment="1">
      <alignment horizontal="left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tcols.org/quoi_de_neuf/2009/FR-30-0469_Mayelle_panneau.jpg" TargetMode="External" /><Relationship Id="rId2" Type="http://schemas.openxmlformats.org/officeDocument/2006/relationships/hyperlink" Target="http://www.centcols.org/quoi_de_neuf/2009/FR-30-0630_Escoudas_panneau.jpg" TargetMode="External" /><Relationship Id="rId3" Type="http://schemas.openxmlformats.org/officeDocument/2006/relationships/hyperlink" Target="http://www.centcols.org/quoi_de_neuf/2009/FR-73-0693_Noirates_panneau.jpg" TargetMode="External" /><Relationship Id="rId4" Type="http://schemas.openxmlformats.org/officeDocument/2006/relationships/hyperlink" Target="http://www.centcols.org/quoi_de_neuf/2009/FR-13-0182a_Escampons_IGN.jpg" TargetMode="External" /><Relationship Id="rId5" Type="http://schemas.openxmlformats.org/officeDocument/2006/relationships/hyperlink" Target="http://www.centcols.org/quoi_de_neuf/2009/FR-42-1050_Royet_cadastre_GP1_.jpg" TargetMode="External" /><Relationship Id="rId6" Type="http://schemas.openxmlformats.org/officeDocument/2006/relationships/hyperlink" Target="http://www.centcols.org/quoi_de_neuf/2009/FR-09-1875a_Fourcat_cadastre_GP1_.jpg" TargetMode="External" /><Relationship Id="rId7" Type="http://schemas.openxmlformats.org/officeDocument/2006/relationships/hyperlink" Target="http://www.centcols.org/quoi_de_neuf/2009/FR-66-2605a_Negre_cadastre_GP1_.jpg" TargetMode="External" /><Relationship Id="rId8" Type="http://schemas.openxmlformats.org/officeDocument/2006/relationships/hyperlink" Target="http://www.centcols.org/quoi_de_neuf/2009/FR-38-1354_Vachers_cadastre_GP1_.jpg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"/>
  <sheetViews>
    <sheetView tabSelected="1" workbookViewId="0" topLeftCell="A1">
      <selection activeCell="N24" sqref="N24"/>
    </sheetView>
  </sheetViews>
  <sheetFormatPr defaultColWidth="11.421875" defaultRowHeight="12.75"/>
  <cols>
    <col min="1" max="1" width="10.00390625" style="5" bestFit="1" customWidth="1"/>
    <col min="2" max="2" width="11.28125" style="5" bestFit="1" customWidth="1"/>
    <col min="3" max="3" width="14.7109375" style="5" bestFit="1" customWidth="1"/>
    <col min="4" max="4" width="21.57421875" style="5" bestFit="1" customWidth="1"/>
    <col min="5" max="5" width="4.421875" style="5" bestFit="1" customWidth="1"/>
    <col min="6" max="6" width="3.57421875" style="5" bestFit="1" customWidth="1"/>
    <col min="7" max="7" width="8.00390625" style="5" bestFit="1" customWidth="1"/>
    <col min="8" max="8" width="7.8515625" style="5" bestFit="1" customWidth="1"/>
    <col min="9" max="9" width="12.140625" style="5" bestFit="1" customWidth="1"/>
    <col min="10" max="10" width="4.57421875" style="5" bestFit="1" customWidth="1"/>
    <col min="11" max="11" width="10.00390625" style="5" bestFit="1" customWidth="1"/>
    <col min="12" max="12" width="10.57421875" style="4" bestFit="1" customWidth="1"/>
    <col min="13" max="13" width="11.28125" style="5" bestFit="1" customWidth="1"/>
    <col min="14" max="14" width="13.421875" style="5" bestFit="1" customWidth="1"/>
    <col min="15" max="15" width="13.28125" style="5" bestFit="1" customWidth="1"/>
    <col min="16" max="16" width="13.8515625" style="5" bestFit="1" customWidth="1"/>
    <col min="17" max="17" width="3.57421875" style="5" bestFit="1" customWidth="1"/>
    <col min="18" max="18" width="4.00390625" style="5" bestFit="1" customWidth="1"/>
    <col min="19" max="19" width="11.140625" style="5" bestFit="1" customWidth="1"/>
    <col min="20" max="20" width="10.7109375" style="5" bestFit="1" customWidth="1"/>
    <col min="21" max="21" width="9.7109375" style="5" bestFit="1" customWidth="1"/>
    <col min="22" max="22" width="9.140625" style="5" bestFit="1" customWidth="1"/>
    <col min="23" max="23" width="8.7109375" style="5" bestFit="1" customWidth="1"/>
    <col min="24" max="24" width="7.421875" style="5" bestFit="1" customWidth="1"/>
    <col min="25" max="25" width="8.00390625" style="5" bestFit="1" customWidth="1"/>
    <col min="26" max="26" width="8.28125" style="5" bestFit="1" customWidth="1"/>
    <col min="27" max="16384" width="10.00390625" style="5" customWidth="1"/>
  </cols>
  <sheetData>
    <row r="1" spans="1:27" s="2" customFormat="1" ht="22.5">
      <c r="A1" s="10" t="s">
        <v>13</v>
      </c>
      <c r="B1" s="10" t="s">
        <v>14</v>
      </c>
      <c r="C1" s="10" t="s">
        <v>15</v>
      </c>
      <c r="D1" s="10" t="s">
        <v>16</v>
      </c>
      <c r="E1" s="11" t="s">
        <v>17</v>
      </c>
      <c r="F1" s="12" t="s">
        <v>18</v>
      </c>
      <c r="G1" s="13" t="s">
        <v>19</v>
      </c>
      <c r="H1" s="13" t="s">
        <v>20</v>
      </c>
      <c r="I1" s="13" t="s">
        <v>21</v>
      </c>
      <c r="J1" s="13" t="s">
        <v>22</v>
      </c>
      <c r="K1" s="12" t="s">
        <v>23</v>
      </c>
      <c r="L1" s="23" t="s">
        <v>38</v>
      </c>
      <c r="M1" s="13" t="s">
        <v>24</v>
      </c>
      <c r="N1" s="13" t="s">
        <v>25</v>
      </c>
      <c r="O1" s="13" t="s">
        <v>26</v>
      </c>
      <c r="P1" s="10" t="s">
        <v>27</v>
      </c>
      <c r="Q1" s="11" t="s">
        <v>28</v>
      </c>
      <c r="R1" s="10" t="s">
        <v>29</v>
      </c>
      <c r="S1" s="10" t="s">
        <v>30</v>
      </c>
      <c r="T1" s="10" t="s">
        <v>31</v>
      </c>
      <c r="U1" s="14" t="s">
        <v>32</v>
      </c>
      <c r="V1" s="14" t="s">
        <v>33</v>
      </c>
      <c r="W1" s="10" t="s">
        <v>34</v>
      </c>
      <c r="X1" s="15" t="s">
        <v>35</v>
      </c>
      <c r="Y1" s="16" t="s">
        <v>36</v>
      </c>
      <c r="Z1" s="16" t="s">
        <v>37</v>
      </c>
      <c r="AA1" s="7"/>
    </row>
    <row r="2" spans="1:27" s="1" customFormat="1" ht="11.25">
      <c r="A2" s="17" t="s">
        <v>90</v>
      </c>
      <c r="B2" s="17" t="s">
        <v>91</v>
      </c>
      <c r="C2" s="17" t="s">
        <v>92</v>
      </c>
      <c r="D2" s="17" t="s">
        <v>93</v>
      </c>
      <c r="E2" s="18">
        <v>1875</v>
      </c>
      <c r="F2" s="18">
        <v>71</v>
      </c>
      <c r="G2" s="19" t="s">
        <v>94</v>
      </c>
      <c r="H2" s="19" t="s">
        <v>95</v>
      </c>
      <c r="I2" s="19" t="s">
        <v>96</v>
      </c>
      <c r="J2" s="19" t="s">
        <v>7</v>
      </c>
      <c r="K2" s="20" t="str">
        <f>HYPERLINK("http://www.centcols.org/util/geo/visuGP.php?c=9187501","FR-09-1875a")</f>
        <v>FR-09-1875a</v>
      </c>
      <c r="L2" s="6" t="s">
        <v>89</v>
      </c>
      <c r="M2" s="19"/>
      <c r="N2" s="19"/>
      <c r="O2" s="19"/>
      <c r="P2" s="17"/>
      <c r="Q2" s="18">
        <v>99</v>
      </c>
      <c r="R2" s="19"/>
      <c r="S2" s="19" t="s">
        <v>97</v>
      </c>
      <c r="T2" s="19" t="s">
        <v>98</v>
      </c>
      <c r="U2" s="21">
        <v>1.826040872375566</v>
      </c>
      <c r="V2" s="21">
        <v>42.79678822965221</v>
      </c>
      <c r="W2" s="19" t="s">
        <v>99</v>
      </c>
      <c r="X2" s="22" t="s">
        <v>100</v>
      </c>
      <c r="Y2" s="21">
        <v>-0.5679869936567781</v>
      </c>
      <c r="Z2" s="21">
        <v>47.55547153926172</v>
      </c>
      <c r="AA2" s="8"/>
    </row>
    <row r="3" spans="1:27" s="1" customFormat="1" ht="11.25">
      <c r="A3" s="17" t="s">
        <v>62</v>
      </c>
      <c r="B3" s="17" t="s">
        <v>63</v>
      </c>
      <c r="C3" s="17" t="s">
        <v>64</v>
      </c>
      <c r="D3" s="17" t="s">
        <v>65</v>
      </c>
      <c r="E3" s="18">
        <v>182</v>
      </c>
      <c r="F3" s="18">
        <v>67</v>
      </c>
      <c r="G3" s="19" t="s">
        <v>66</v>
      </c>
      <c r="H3" s="19" t="s">
        <v>67</v>
      </c>
      <c r="I3" s="19" t="s">
        <v>68</v>
      </c>
      <c r="J3" s="19" t="s">
        <v>7</v>
      </c>
      <c r="K3" s="20" t="str">
        <f>HYPERLINK("http://www.centcols.org/util/geo/visuGP.php?c=13018201","FR-13-0182a")</f>
        <v>FR-13-0182a</v>
      </c>
      <c r="L3" s="6" t="s">
        <v>74</v>
      </c>
      <c r="M3" s="19"/>
      <c r="N3" s="19"/>
      <c r="O3" s="19"/>
      <c r="P3" s="17" t="s">
        <v>69</v>
      </c>
      <c r="Q3" s="18">
        <v>1</v>
      </c>
      <c r="R3" s="19"/>
      <c r="S3" s="19" t="s">
        <v>70</v>
      </c>
      <c r="T3" s="19" t="s">
        <v>71</v>
      </c>
      <c r="U3" s="21">
        <v>5.4410155482331355</v>
      </c>
      <c r="V3" s="21">
        <v>43.22028187578463</v>
      </c>
      <c r="W3" s="19" t="s">
        <v>72</v>
      </c>
      <c r="X3" s="22" t="s">
        <v>73</v>
      </c>
      <c r="Y3" s="21">
        <v>3.448651535073854</v>
      </c>
      <c r="Z3" s="21">
        <v>48.026023532980595</v>
      </c>
      <c r="AA3" s="9"/>
    </row>
    <row r="4" spans="1:27" s="1" customFormat="1" ht="11.25">
      <c r="A4" s="17" t="s">
        <v>0</v>
      </c>
      <c r="B4" s="17" t="s">
        <v>1</v>
      </c>
      <c r="C4" s="17" t="s">
        <v>2</v>
      </c>
      <c r="D4" s="17" t="s">
        <v>3</v>
      </c>
      <c r="E4" s="18">
        <v>469</v>
      </c>
      <c r="F4" s="18">
        <v>59</v>
      </c>
      <c r="G4" s="19" t="s">
        <v>4</v>
      </c>
      <c r="H4" s="19" t="s">
        <v>5</v>
      </c>
      <c r="I4" s="19" t="s">
        <v>6</v>
      </c>
      <c r="J4" s="19" t="s">
        <v>7</v>
      </c>
      <c r="K4" s="20" t="str">
        <f>HYPERLINK("http://www.centcols.org/util/geo/visuGP.php?c=30046900","FR-30-0469")</f>
        <v>FR-30-0469</v>
      </c>
      <c r="L4" s="3" t="s">
        <v>39</v>
      </c>
      <c r="M4" s="19"/>
      <c r="N4" s="19"/>
      <c r="O4" s="19"/>
      <c r="P4" s="17" t="s">
        <v>8</v>
      </c>
      <c r="Q4" s="18">
        <v>35</v>
      </c>
      <c r="R4" s="19"/>
      <c r="S4" s="19" t="s">
        <v>9</v>
      </c>
      <c r="T4" s="19" t="s">
        <v>10</v>
      </c>
      <c r="U4" s="21">
        <v>4.00897332031129</v>
      </c>
      <c r="V4" s="21">
        <v>44.13519397666616</v>
      </c>
      <c r="W4" s="19" t="s">
        <v>11</v>
      </c>
      <c r="X4" s="22" t="s">
        <v>12</v>
      </c>
      <c r="Y4" s="21">
        <v>1.8574935040495806</v>
      </c>
      <c r="Z4" s="21">
        <v>49.042597487326084</v>
      </c>
      <c r="AA4" s="8"/>
    </row>
    <row r="5" spans="1:27" s="1" customFormat="1" ht="11.25">
      <c r="A5" s="17" t="s">
        <v>40</v>
      </c>
      <c r="B5" s="17" t="s">
        <v>48</v>
      </c>
      <c r="C5" s="17" t="s">
        <v>41</v>
      </c>
      <c r="D5" s="17" t="s">
        <v>49</v>
      </c>
      <c r="E5" s="18">
        <v>630</v>
      </c>
      <c r="F5" s="18">
        <v>59</v>
      </c>
      <c r="G5" s="19" t="s">
        <v>4</v>
      </c>
      <c r="H5" s="19" t="s">
        <v>42</v>
      </c>
      <c r="I5" s="19" t="s">
        <v>43</v>
      </c>
      <c r="J5" s="19" t="s">
        <v>7</v>
      </c>
      <c r="K5" s="20" t="str">
        <f>HYPERLINK("http://www.centcols.org/util/geo/visuGP.php?c=30063000","FR-30-0630")</f>
        <v>FR-30-0630</v>
      </c>
      <c r="L5" s="6" t="s">
        <v>39</v>
      </c>
      <c r="M5" s="19"/>
      <c r="N5" s="19"/>
      <c r="O5" s="19"/>
      <c r="P5" s="17" t="s">
        <v>8</v>
      </c>
      <c r="Q5" s="18">
        <v>35</v>
      </c>
      <c r="R5" s="19"/>
      <c r="S5" s="19" t="s">
        <v>44</v>
      </c>
      <c r="T5" s="19" t="s">
        <v>45</v>
      </c>
      <c r="U5" s="21">
        <v>3.9796365100392657</v>
      </c>
      <c r="V5" s="21">
        <v>44.14175167824023</v>
      </c>
      <c r="W5" s="19" t="s">
        <v>46</v>
      </c>
      <c r="X5" s="22" t="s">
        <v>47</v>
      </c>
      <c r="Y5" s="21">
        <v>1.8248970481917772</v>
      </c>
      <c r="Z5" s="21">
        <v>49.049883845054694</v>
      </c>
      <c r="AA5" s="8"/>
    </row>
    <row r="6" spans="1:27" s="1" customFormat="1" ht="11.25">
      <c r="A6" s="17" t="s">
        <v>112</v>
      </c>
      <c r="B6" s="17" t="s">
        <v>63</v>
      </c>
      <c r="C6" s="17" t="s">
        <v>113</v>
      </c>
      <c r="D6" s="17" t="s">
        <v>114</v>
      </c>
      <c r="E6" s="18">
        <v>1354</v>
      </c>
      <c r="F6" s="18">
        <v>54</v>
      </c>
      <c r="G6" s="19" t="s">
        <v>115</v>
      </c>
      <c r="H6" s="19" t="s">
        <v>116</v>
      </c>
      <c r="I6" s="19" t="s">
        <v>117</v>
      </c>
      <c r="J6" s="19" t="s">
        <v>7</v>
      </c>
      <c r="K6" s="20" t="str">
        <f>HYPERLINK("http://www.centcols.org/util/geo/visuGP.php?c=38135400","FR-38-1354")</f>
        <v>FR-38-1354</v>
      </c>
      <c r="L6" s="6" t="s">
        <v>89</v>
      </c>
      <c r="M6" s="19"/>
      <c r="N6" s="19"/>
      <c r="O6" s="19"/>
      <c r="P6" s="17" t="s">
        <v>118</v>
      </c>
      <c r="Q6" s="18">
        <v>99</v>
      </c>
      <c r="R6" s="19"/>
      <c r="S6" s="19" t="s">
        <v>119</v>
      </c>
      <c r="T6" s="19" t="s">
        <v>120</v>
      </c>
      <c r="U6" s="21">
        <v>5.954033488332588</v>
      </c>
      <c r="V6" s="21">
        <v>44.83987994178817</v>
      </c>
      <c r="W6" s="19" t="s">
        <v>121</v>
      </c>
      <c r="X6" s="22" t="s">
        <v>122</v>
      </c>
      <c r="Y6" s="21">
        <v>4.018671468517692</v>
      </c>
      <c r="Z6" s="21">
        <v>49.82558327931697</v>
      </c>
      <c r="AA6" s="8"/>
    </row>
    <row r="7" spans="1:27" s="1" customFormat="1" ht="11.25">
      <c r="A7" s="17" t="s">
        <v>75</v>
      </c>
      <c r="B7" s="17" t="s">
        <v>76</v>
      </c>
      <c r="C7" s="17" t="s">
        <v>77</v>
      </c>
      <c r="D7" s="17" t="s">
        <v>78</v>
      </c>
      <c r="E7" s="18">
        <v>1050</v>
      </c>
      <c r="F7" s="18">
        <v>51</v>
      </c>
      <c r="G7" s="19" t="s">
        <v>79</v>
      </c>
      <c r="H7" s="19" t="s">
        <v>80</v>
      </c>
      <c r="I7" s="19" t="s">
        <v>81</v>
      </c>
      <c r="J7" s="19" t="s">
        <v>7</v>
      </c>
      <c r="K7" s="20" t="str">
        <f>HYPERLINK("http://www.centcols.org/util/geo/visuGP.php?c=42105000","FR-42-1050")</f>
        <v>FR-42-1050</v>
      </c>
      <c r="L7" s="6" t="s">
        <v>89</v>
      </c>
      <c r="M7" s="19" t="s">
        <v>82</v>
      </c>
      <c r="N7" s="19" t="s">
        <v>83</v>
      </c>
      <c r="O7" s="19" t="s">
        <v>83</v>
      </c>
      <c r="P7" s="17" t="s">
        <v>84</v>
      </c>
      <c r="Q7" s="18">
        <v>0</v>
      </c>
      <c r="R7" s="19"/>
      <c r="S7" s="19" t="s">
        <v>85</v>
      </c>
      <c r="T7" s="19" t="s">
        <v>86</v>
      </c>
      <c r="U7" s="21">
        <v>4.623824729213786</v>
      </c>
      <c r="V7" s="21">
        <v>45.4126949789769</v>
      </c>
      <c r="W7" s="19" t="s">
        <v>87</v>
      </c>
      <c r="X7" s="22" t="s">
        <v>88</v>
      </c>
      <c r="Y7" s="21">
        <v>2.540661736163467</v>
      </c>
      <c r="Z7" s="21">
        <v>50.462044000741564</v>
      </c>
      <c r="AA7" s="8"/>
    </row>
    <row r="8" spans="1:27" s="1" customFormat="1" ht="11.25">
      <c r="A8" s="17" t="s">
        <v>101</v>
      </c>
      <c r="B8" s="17" t="s">
        <v>102</v>
      </c>
      <c r="C8" s="17" t="s">
        <v>103</v>
      </c>
      <c r="D8" s="17" t="s">
        <v>104</v>
      </c>
      <c r="E8" s="18">
        <v>2605</v>
      </c>
      <c r="F8" s="18">
        <v>72</v>
      </c>
      <c r="G8" s="19" t="s">
        <v>105</v>
      </c>
      <c r="H8" s="19" t="s">
        <v>106</v>
      </c>
      <c r="I8" s="19" t="s">
        <v>107</v>
      </c>
      <c r="J8" s="19" t="s">
        <v>7</v>
      </c>
      <c r="K8" s="20" t="str">
        <f>HYPERLINK("http://www.centcols.org/util/geo/visuGP.php?c=66260501","FR-66-2605a")</f>
        <v>FR-66-2605a</v>
      </c>
      <c r="L8" s="6" t="s">
        <v>89</v>
      </c>
      <c r="M8" s="19"/>
      <c r="N8" s="19"/>
      <c r="O8" s="19"/>
      <c r="P8" s="17"/>
      <c r="Q8" s="18">
        <v>99</v>
      </c>
      <c r="R8" s="19"/>
      <c r="S8" s="19" t="s">
        <v>108</v>
      </c>
      <c r="T8" s="19" t="s">
        <v>109</v>
      </c>
      <c r="U8" s="21">
        <v>2.48201651792432</v>
      </c>
      <c r="V8" s="21">
        <v>42.501615084693775</v>
      </c>
      <c r="W8" s="19" t="s">
        <v>110</v>
      </c>
      <c r="X8" s="22" t="s">
        <v>111</v>
      </c>
      <c r="Y8" s="21">
        <v>0.16087483473072645</v>
      </c>
      <c r="Z8" s="21">
        <v>47.22749848952848</v>
      </c>
      <c r="AA8" s="8"/>
    </row>
    <row r="9" spans="1:27" s="1" customFormat="1" ht="11.25">
      <c r="A9" s="17" t="s">
        <v>50</v>
      </c>
      <c r="B9" s="17" t="s">
        <v>51</v>
      </c>
      <c r="C9" s="17" t="s">
        <v>52</v>
      </c>
      <c r="D9" s="17" t="s">
        <v>53</v>
      </c>
      <c r="E9" s="18">
        <v>693</v>
      </c>
      <c r="F9" s="18">
        <v>53</v>
      </c>
      <c r="G9" s="19" t="s">
        <v>54</v>
      </c>
      <c r="H9" s="19" t="s">
        <v>55</v>
      </c>
      <c r="I9" s="19" t="s">
        <v>56</v>
      </c>
      <c r="J9" s="19" t="s">
        <v>7</v>
      </c>
      <c r="K9" s="20" t="str">
        <f>HYPERLINK("http://www.centcols.org/util/geo/visuGP.php?c=73069300","FR-73-0693")</f>
        <v>FR-73-0693</v>
      </c>
      <c r="L9" s="6" t="s">
        <v>39</v>
      </c>
      <c r="M9" s="19"/>
      <c r="N9" s="19"/>
      <c r="O9" s="19"/>
      <c r="P9" s="17" t="s">
        <v>57</v>
      </c>
      <c r="Q9" s="18">
        <v>2</v>
      </c>
      <c r="R9" s="19"/>
      <c r="S9" s="19" t="s">
        <v>58</v>
      </c>
      <c r="T9" s="19" t="s">
        <v>59</v>
      </c>
      <c r="U9" s="21">
        <v>5.847994449869351</v>
      </c>
      <c r="V9" s="21">
        <v>45.69616949963499</v>
      </c>
      <c r="W9" s="19" t="s">
        <v>60</v>
      </c>
      <c r="X9" s="22" t="s">
        <v>61</v>
      </c>
      <c r="Y9" s="21">
        <v>3.9008503146696505</v>
      </c>
      <c r="Z9" s="21">
        <v>50.777014960372</v>
      </c>
      <c r="AA9" s="8"/>
    </row>
  </sheetData>
  <hyperlinks>
    <hyperlink ref="L4" r:id="rId1" display="Panneau"/>
    <hyperlink ref="L5" r:id="rId2" display="Panneau"/>
    <hyperlink ref="L9" r:id="rId3" display="Panneau"/>
    <hyperlink ref="L3" r:id="rId4" display="carte IGN"/>
    <hyperlink ref="L7" r:id="rId5" display="cadastre"/>
    <hyperlink ref="L2" r:id="rId6" display="cadastre"/>
    <hyperlink ref="L8" r:id="rId7" display="cadastre"/>
    <hyperlink ref="L6" r:id="rId8" display="cadastre"/>
  </hyperlinks>
  <printOptions/>
  <pageMargins left="0.75" right="0.75" top="1" bottom="1" header="0.4921259845" footer="0.4921259845"/>
  <pageSetup orientation="portrait" paperSize="9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</dc:creator>
  <cp:keywords/>
  <dc:description/>
  <cp:lastModifiedBy>Philippe</cp:lastModifiedBy>
  <dcterms:created xsi:type="dcterms:W3CDTF">2009-09-01T15:44:59Z</dcterms:created>
  <dcterms:modified xsi:type="dcterms:W3CDTF">2009-09-01T17:00:47Z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